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herman\Documents\District 27 Schedules\"/>
    </mc:Choice>
  </mc:AlternateContent>
  <xr:revisionPtr revIDLastSave="0" documentId="13_ncr:1_{3EB0850E-0DD7-401B-A7D4-B6B99447F07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CHEDULE" sheetId="1" r:id="rId1"/>
    <sheet name="BRACKET" sheetId="2" r:id="rId2"/>
    <sheet name="DAYS" sheetId="3" state="hidden" r:id="rId3"/>
  </sheets>
  <definedNames>
    <definedName name="Day">#REF!</definedName>
    <definedName name="DOW">DAYS!$A$1:$B$7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G16" i="2" s="1"/>
  <c r="B12" i="1"/>
  <c r="B20" i="1"/>
  <c r="B19" i="1"/>
  <c r="AA10" i="1"/>
  <c r="AA11" i="1"/>
  <c r="B4" i="1" l="1"/>
  <c r="B5" i="1"/>
  <c r="B6" i="1"/>
  <c r="B7" i="1"/>
  <c r="B9" i="1"/>
  <c r="B11" i="1"/>
  <c r="B13" i="1"/>
  <c r="B14" i="1"/>
  <c r="B16" i="1"/>
  <c r="B17" i="1"/>
  <c r="B22" i="1"/>
  <c r="B24" i="1"/>
  <c r="B26" i="1"/>
  <c r="I26" i="1"/>
  <c r="G33" i="2" s="1"/>
  <c r="F28" i="1"/>
  <c r="H24" i="2" s="1"/>
  <c r="AA9" i="1"/>
  <c r="AA8" i="1"/>
  <c r="AA7" i="1"/>
  <c r="AA6" i="1"/>
  <c r="AA5" i="1"/>
  <c r="AA4" i="1"/>
  <c r="AA3" i="1"/>
  <c r="X3" i="1"/>
  <c r="X4" i="1" s="1"/>
  <c r="AA2" i="1"/>
  <c r="N2" i="1"/>
  <c r="F2" i="1" s="1"/>
  <c r="B2" i="1"/>
  <c r="A11" i="2" l="1"/>
  <c r="F9" i="1"/>
  <c r="AA12" i="1"/>
  <c r="X5" i="1"/>
  <c r="N4" i="1"/>
  <c r="F4" i="1" s="1"/>
  <c r="Q2" i="1"/>
  <c r="I2" i="1" s="1"/>
  <c r="B2" i="2" l="1"/>
  <c r="F13" i="1"/>
  <c r="A23" i="2"/>
  <c r="F12" i="1"/>
  <c r="B24" i="2" s="1"/>
  <c r="A14" i="2"/>
  <c r="F6" i="1"/>
  <c r="X6" i="1"/>
  <c r="Q4" i="1"/>
  <c r="I4" i="1" s="1"/>
  <c r="B5" i="2" l="1"/>
  <c r="I9" i="1"/>
  <c r="A26" i="2" s="1"/>
  <c r="B12" i="2"/>
  <c r="F14" i="1"/>
  <c r="C3" i="2"/>
  <c r="F19" i="1"/>
  <c r="N5" i="1"/>
  <c r="F5" i="1" s="1"/>
  <c r="X7" i="1"/>
  <c r="B7" i="2" l="1"/>
  <c r="I12" i="1"/>
  <c r="E5" i="2"/>
  <c r="I22" i="1"/>
  <c r="E20" i="2" s="1"/>
  <c r="C13" i="2"/>
  <c r="I19" i="1"/>
  <c r="Q5" i="1"/>
  <c r="I5" i="1" s="1"/>
  <c r="X8" i="1"/>
  <c r="E17" i="2" l="1"/>
  <c r="F24" i="1"/>
  <c r="F10" i="2" s="1"/>
  <c r="B27" i="2"/>
  <c r="F17" i="1"/>
  <c r="C26" i="2" s="1"/>
  <c r="B10" i="2"/>
  <c r="I13" i="1"/>
  <c r="Q6" i="1"/>
  <c r="I6" i="1" s="1"/>
  <c r="X9" i="1"/>
  <c r="B15" i="2" l="1"/>
  <c r="F11" i="1"/>
  <c r="B29" i="2" s="1"/>
  <c r="C9" i="2"/>
  <c r="I16" i="1"/>
  <c r="N7" i="1"/>
  <c r="F7" i="1" s="1"/>
  <c r="X10" i="1"/>
  <c r="Q7" i="1" s="1"/>
  <c r="I7" i="1" s="1"/>
  <c r="B20" i="2" l="1"/>
  <c r="I14" i="1"/>
  <c r="C33" i="2"/>
  <c r="F20" i="1"/>
  <c r="B17" i="2"/>
  <c r="I11" i="1"/>
  <c r="B32" i="2" l="1"/>
  <c r="F16" i="1"/>
  <c r="C30" i="2" s="1"/>
  <c r="D32" i="2"/>
  <c r="F22" i="1"/>
  <c r="C19" i="2"/>
  <c r="I17" i="1"/>
  <c r="C23" i="2" l="1"/>
  <c r="I20" i="1"/>
  <c r="D24" i="2" s="1"/>
  <c r="E29" i="2"/>
  <c r="I24" i="1"/>
  <c r="F25" i="2" s="1"/>
</calcChain>
</file>

<file path=xl/sharedStrings.xml><?xml version="1.0" encoding="utf-8"?>
<sst xmlns="http://schemas.openxmlformats.org/spreadsheetml/2006/main" count="133" uniqueCount="81">
  <si>
    <t>G #</t>
  </si>
  <si>
    <t>Day</t>
  </si>
  <si>
    <t>Date</t>
  </si>
  <si>
    <t>Time</t>
  </si>
  <si>
    <t>Teams</t>
  </si>
  <si>
    <t>Host</t>
  </si>
  <si>
    <t>vs</t>
  </si>
  <si>
    <t>WG-3</t>
  </si>
  <si>
    <t>LG-2</t>
  </si>
  <si>
    <t>LG-5</t>
  </si>
  <si>
    <t>LG-3</t>
  </si>
  <si>
    <t>LG-1</t>
  </si>
  <si>
    <t>WG-4</t>
  </si>
  <si>
    <t>WG-5</t>
  </si>
  <si>
    <t>WG-6</t>
  </si>
  <si>
    <t>WG-7</t>
  </si>
  <si>
    <t>WG-8</t>
  </si>
  <si>
    <t>WG-9</t>
  </si>
  <si>
    <t>WG-10</t>
  </si>
  <si>
    <t>WG-12</t>
  </si>
  <si>
    <t>WG-11</t>
  </si>
  <si>
    <t>WG-13</t>
  </si>
  <si>
    <t>WG-14</t>
  </si>
  <si>
    <t>WG-15</t>
  </si>
  <si>
    <t>WG-16</t>
  </si>
  <si>
    <t>WG-1</t>
  </si>
  <si>
    <t>WG-2</t>
  </si>
  <si>
    <t>LG-4</t>
  </si>
  <si>
    <t>LG-9</t>
  </si>
  <si>
    <t>LG-10</t>
  </si>
  <si>
    <t>LG-16</t>
  </si>
  <si>
    <t xml:space="preserve">(17   </t>
  </si>
  <si>
    <t>Champion</t>
  </si>
  <si>
    <t>LG-13</t>
  </si>
  <si>
    <t>SAT</t>
  </si>
  <si>
    <t>SUN</t>
  </si>
  <si>
    <t>MON</t>
  </si>
  <si>
    <t>TUE</t>
  </si>
  <si>
    <t>WED</t>
  </si>
  <si>
    <t>THU</t>
  </si>
  <si>
    <t>FRI</t>
  </si>
  <si>
    <t>Teams &amp; Scores</t>
  </si>
  <si>
    <t>Display</t>
  </si>
  <si>
    <t>#</t>
  </si>
  <si>
    <t>Team</t>
  </si>
  <si>
    <t>Park</t>
  </si>
  <si>
    <t>Total</t>
  </si>
  <si>
    <t>(1</t>
  </si>
  <si>
    <t>(2</t>
  </si>
  <si>
    <t>(3</t>
  </si>
  <si>
    <t>(4</t>
  </si>
  <si>
    <t>(5</t>
  </si>
  <si>
    <t>(6</t>
  </si>
  <si>
    <t>(8</t>
  </si>
  <si>
    <t>(7</t>
  </si>
  <si>
    <t>(11</t>
  </si>
  <si>
    <t>(12</t>
  </si>
  <si>
    <t>(9</t>
  </si>
  <si>
    <t>(10</t>
  </si>
  <si>
    <t>(13</t>
  </si>
  <si>
    <t>(14</t>
  </si>
  <si>
    <t>(15</t>
  </si>
  <si>
    <t>(16</t>
  </si>
  <si>
    <t>Berwyn-Paoli</t>
  </si>
  <si>
    <t>Chester Valley</t>
  </si>
  <si>
    <t>Devon/Strafford</t>
  </si>
  <si>
    <t>Exton</t>
  </si>
  <si>
    <t>Great Valley</t>
  </si>
  <si>
    <t>Lower Merion</t>
  </si>
  <si>
    <t>Lower Perk</t>
  </si>
  <si>
    <t>Radnor-Wayne</t>
  </si>
  <si>
    <t>Upper Providence</t>
  </si>
  <si>
    <t>RW-Encke Park</t>
  </si>
  <si>
    <t>BP-Field of Dreams</t>
  </si>
  <si>
    <t>EX-Ship Park</t>
  </si>
  <si>
    <t>LP-Palmer Park</t>
  </si>
  <si>
    <t>CV-Monument Park</t>
  </si>
  <si>
    <t>GV-King Rd Fields</t>
  </si>
  <si>
    <t>Umpires</t>
  </si>
  <si>
    <t>D27 or Local Umps</t>
  </si>
  <si>
    <t>Gary Hall / Jim Lotka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</si>
</sst>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"/>
  </numFmts>
  <fonts count="7" x14ac:knownFonts="1">
    <font>
      <sz val="10"/>
      <name val="Arial"/>
    </font>
    <font>
      <b/>
      <u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1" fillId="0" borderId="6" xfId="1" applyFont="1" applyBorder="1" applyAlignment="1">
      <alignment horizontal="center"/>
    </xf>
    <xf numFmtId="0" fontId="1" fillId="0" borderId="6" xfId="1" applyFont="1" applyBorder="1" applyAlignment="1">
      <alignment horizontal="right"/>
    </xf>
    <xf numFmtId="0" fontId="4" fillId="0" borderId="0" xfId="1"/>
    <xf numFmtId="0" fontId="5" fillId="2" borderId="6" xfId="1" applyFont="1" applyFill="1" applyBorder="1" applyAlignment="1">
      <alignment horizontal="center"/>
    </xf>
    <xf numFmtId="0" fontId="2" fillId="0" borderId="6" xfId="1" applyFont="1" applyBorder="1" applyAlignment="1">
      <alignment horizontal="center"/>
    </xf>
    <xf numFmtId="164" fontId="2" fillId="0" borderId="6" xfId="1" applyNumberFormat="1" applyFont="1" applyBorder="1" applyAlignment="1">
      <alignment horizontal="center"/>
    </xf>
    <xf numFmtId="16" fontId="2" fillId="0" borderId="6" xfId="1" applyNumberFormat="1" applyFont="1" applyBorder="1" applyAlignment="1">
      <alignment horizontal="center"/>
    </xf>
    <xf numFmtId="18" fontId="2" fillId="0" borderId="6" xfId="1" applyNumberFormat="1" applyFont="1" applyBorder="1" applyAlignment="1">
      <alignment horizontal="center"/>
    </xf>
    <xf numFmtId="0" fontId="2" fillId="0" borderId="6" xfId="1" applyFont="1" applyBorder="1" applyAlignment="1">
      <alignment horizontal="right"/>
    </xf>
    <xf numFmtId="0" fontId="2" fillId="3" borderId="6" xfId="1" applyFont="1" applyFill="1" applyBorder="1"/>
    <xf numFmtId="0" fontId="2" fillId="0" borderId="6" xfId="1" applyFont="1" applyBorder="1"/>
    <xf numFmtId="1" fontId="4" fillId="0" borderId="0" xfId="1" applyNumberFormat="1"/>
    <xf numFmtId="0" fontId="4" fillId="0" borderId="6" xfId="1" applyBorder="1" applyAlignment="1">
      <alignment horizontal="center"/>
    </xf>
    <xf numFmtId="0" fontId="4" fillId="0" borderId="6" xfId="1" applyBorder="1"/>
    <xf numFmtId="0" fontId="4" fillId="0" borderId="6" xfId="1" applyBorder="1" applyAlignment="1">
      <alignment horizontal="right"/>
    </xf>
    <xf numFmtId="0" fontId="4" fillId="0" borderId="0" xfId="1" applyAlignment="1">
      <alignment horizontal="center"/>
    </xf>
    <xf numFmtId="0" fontId="2" fillId="0" borderId="6" xfId="1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4" fillId="0" borderId="6" xfId="1" applyFont="1" applyBorder="1"/>
    <xf numFmtId="0" fontId="4" fillId="0" borderId="6" xfId="1" applyBorder="1" applyAlignment="1">
      <alignment horizontal="left"/>
    </xf>
    <xf numFmtId="0" fontId="4" fillId="4" borderId="6" xfId="1" applyFill="1" applyBorder="1" applyAlignment="1">
      <alignment horizontal="left" vertical="center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center"/>
    </xf>
    <xf numFmtId="164" fontId="2" fillId="5" borderId="6" xfId="1" applyNumberFormat="1" applyFont="1" applyFill="1" applyBorder="1" applyAlignment="1">
      <alignment horizontal="center"/>
    </xf>
    <xf numFmtId="16" fontId="2" fillId="5" borderId="6" xfId="1" applyNumberFormat="1" applyFont="1" applyFill="1" applyBorder="1" applyAlignment="1">
      <alignment horizontal="center"/>
    </xf>
    <xf numFmtId="18" fontId="2" fillId="5" borderId="6" xfId="1" applyNumberFormat="1" applyFont="1" applyFill="1" applyBorder="1" applyAlignment="1">
      <alignment horizontal="center"/>
    </xf>
    <xf numFmtId="0" fontId="4" fillId="5" borderId="6" xfId="1" applyFont="1" applyFill="1" applyBorder="1"/>
    <xf numFmtId="0" fontId="4" fillId="5" borderId="6" xfId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0" borderId="3" xfId="0" quotePrefix="1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quotePrefix="1" applyFont="1" applyBorder="1" applyAlignment="1">
      <alignment horizontal="righ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8"/>
  <sheetViews>
    <sheetView tabSelected="1" workbookViewId="0">
      <pane xSplit="2" ySplit="1" topLeftCell="C7" activePane="bottomRight" state="frozen"/>
      <selection pane="topRight" activeCell="C1" sqref="C1"/>
      <selection pane="bottomLeft" activeCell="A2" sqref="A2"/>
      <selection pane="bottomRight" activeCell="Y14" sqref="Y14"/>
    </sheetView>
  </sheetViews>
  <sheetFormatPr defaultRowHeight="12.5" x14ac:dyDescent="0.25"/>
  <cols>
    <col min="1" max="1" width="5.81640625" style="16" customWidth="1"/>
    <col min="2" max="4" width="9.1796875" style="16"/>
    <col min="5" max="5" width="2.7265625" style="3" customWidth="1"/>
    <col min="6" max="6" width="18.7265625" style="3" customWidth="1"/>
    <col min="7" max="7" width="4.7265625" style="16" customWidth="1"/>
    <col min="8" max="8" width="4.7265625" style="3" customWidth="1"/>
    <col min="9" max="9" width="18.7265625" style="3" customWidth="1"/>
    <col min="10" max="10" width="4.7265625" style="3" customWidth="1"/>
    <col min="11" max="11" width="20.7265625" style="3" customWidth="1"/>
    <col min="12" max="12" width="18.7265625" style="3" bestFit="1" customWidth="1"/>
    <col min="13" max="13" width="9.1796875" style="3"/>
    <col min="14" max="14" width="10.7265625" style="16" hidden="1" customWidth="1"/>
    <col min="15" max="16" width="2.7265625" style="16" hidden="1" customWidth="1"/>
    <col min="17" max="17" width="10.7265625" style="16" hidden="1" customWidth="1"/>
    <col min="18" max="18" width="2.7265625" style="3" hidden="1" customWidth="1"/>
    <col min="19" max="19" width="10.7265625" style="16" hidden="1" customWidth="1"/>
    <col min="20" max="21" width="2.7265625" style="16" hidden="1" customWidth="1"/>
    <col min="22" max="22" width="10.7265625" style="16" hidden="1" customWidth="1"/>
    <col min="23" max="23" width="2.7265625" style="3" hidden="1" customWidth="1"/>
    <col min="24" max="24" width="4.7265625" style="16" customWidth="1"/>
    <col min="25" max="25" width="15.7265625" style="3" customWidth="1"/>
    <col min="26" max="26" width="20.7265625" style="3" customWidth="1"/>
    <col min="27" max="27" width="9.1796875" style="3" customWidth="1"/>
  </cols>
  <sheetData>
    <row r="1" spans="1:27" ht="15.5" x14ac:dyDescent="0.35">
      <c r="A1" s="1" t="s">
        <v>0</v>
      </c>
      <c r="B1" s="1" t="s">
        <v>1</v>
      </c>
      <c r="C1" s="1" t="s">
        <v>2</v>
      </c>
      <c r="D1" s="1" t="s">
        <v>3</v>
      </c>
      <c r="E1" s="2"/>
      <c r="F1" s="31" t="s">
        <v>41</v>
      </c>
      <c r="G1" s="31"/>
      <c r="H1" s="31"/>
      <c r="I1" s="31"/>
      <c r="J1" s="31"/>
      <c r="K1" s="1" t="s">
        <v>5</v>
      </c>
      <c r="L1" s="1" t="s">
        <v>78</v>
      </c>
      <c r="N1" s="31" t="s">
        <v>4</v>
      </c>
      <c r="O1" s="31"/>
      <c r="P1" s="31"/>
      <c r="Q1" s="31"/>
      <c r="S1" s="31" t="s">
        <v>42</v>
      </c>
      <c r="T1" s="31"/>
      <c r="U1" s="31"/>
      <c r="V1" s="31"/>
      <c r="X1" s="4" t="s">
        <v>43</v>
      </c>
      <c r="Y1" s="4" t="s">
        <v>44</v>
      </c>
      <c r="Z1" s="4" t="s">
        <v>45</v>
      </c>
      <c r="AA1" s="4" t="s">
        <v>5</v>
      </c>
    </row>
    <row r="2" spans="1:27" ht="13" x14ac:dyDescent="0.3">
      <c r="A2" s="5">
        <v>1</v>
      </c>
      <c r="B2" s="6">
        <f>+C2</f>
        <v>44371</v>
      </c>
      <c r="C2" s="7">
        <v>44371</v>
      </c>
      <c r="D2" s="8">
        <v>0.75</v>
      </c>
      <c r="E2" s="9"/>
      <c r="F2" s="10" t="str">
        <f>+N2</f>
        <v>Devon/Strafford</v>
      </c>
      <c r="G2" s="5">
        <v>0</v>
      </c>
      <c r="H2" s="5" t="s">
        <v>6</v>
      </c>
      <c r="I2" s="10" t="str">
        <f>+Q2</f>
        <v>Upper Providence</v>
      </c>
      <c r="J2" s="5">
        <v>10</v>
      </c>
      <c r="K2" s="21" t="s">
        <v>65</v>
      </c>
      <c r="L2" s="25" t="s">
        <v>79</v>
      </c>
      <c r="M2" s="12"/>
      <c r="N2" s="5" t="str">
        <f>+Y2</f>
        <v>Devon/Strafford</v>
      </c>
      <c r="O2" s="5"/>
      <c r="P2" s="5"/>
      <c r="Q2" s="5" t="str">
        <f>+Y3</f>
        <v>Upper Providence</v>
      </c>
      <c r="R2" s="12"/>
      <c r="S2" s="5"/>
      <c r="T2" s="5"/>
      <c r="U2" s="5"/>
      <c r="V2" s="5"/>
      <c r="W2" s="12"/>
      <c r="X2" s="13">
        <v>1</v>
      </c>
      <c r="Y2" s="21" t="s">
        <v>65</v>
      </c>
      <c r="Z2" s="22" t="s">
        <v>65</v>
      </c>
      <c r="AA2" s="13">
        <f t="shared" ref="AA2:AA11" si="0">IF(Z2="","",COUNTIF($K$1:$K$27,$Z2))</f>
        <v>2</v>
      </c>
    </row>
    <row r="3" spans="1:27" ht="13" x14ac:dyDescent="0.3">
      <c r="A3" s="5"/>
      <c r="B3" s="6"/>
      <c r="C3" s="7"/>
      <c r="D3" s="8"/>
      <c r="E3" s="9"/>
      <c r="F3" s="11"/>
      <c r="G3" s="5"/>
      <c r="H3" s="5"/>
      <c r="I3" s="11"/>
      <c r="J3" s="5"/>
      <c r="K3" s="21"/>
      <c r="L3" s="25"/>
      <c r="N3" s="5"/>
      <c r="O3" s="5"/>
      <c r="P3" s="5"/>
      <c r="Q3" s="5"/>
      <c r="S3" s="5"/>
      <c r="T3" s="5"/>
      <c r="U3" s="5"/>
      <c r="V3" s="5"/>
      <c r="W3" s="12"/>
      <c r="X3" s="13">
        <f>+X2+1</f>
        <v>2</v>
      </c>
      <c r="Y3" s="21" t="s">
        <v>71</v>
      </c>
      <c r="Z3" s="22" t="s">
        <v>71</v>
      </c>
      <c r="AA3" s="13">
        <f t="shared" si="0"/>
        <v>2</v>
      </c>
    </row>
    <row r="4" spans="1:27" ht="13" x14ac:dyDescent="0.3">
      <c r="A4" s="5">
        <v>2</v>
      </c>
      <c r="B4" s="6">
        <f t="shared" ref="B4:B6" si="1">+C4</f>
        <v>44373</v>
      </c>
      <c r="C4" s="7">
        <v>44373</v>
      </c>
      <c r="D4" s="8">
        <v>0.54166666666666663</v>
      </c>
      <c r="E4" s="9"/>
      <c r="F4" s="10" t="str">
        <f t="shared" ref="F4:F5" si="2">+N4</f>
        <v>Radnor-Wayne</v>
      </c>
      <c r="G4" s="5">
        <v>4</v>
      </c>
      <c r="H4" s="5" t="s">
        <v>6</v>
      </c>
      <c r="I4" s="10" t="str">
        <f t="shared" ref="I4:I6" si="3">+Q4</f>
        <v>Berwyn-Paoli</v>
      </c>
      <c r="J4" s="5">
        <v>1</v>
      </c>
      <c r="K4" s="23" t="s">
        <v>72</v>
      </c>
      <c r="L4" s="25" t="s">
        <v>79</v>
      </c>
      <c r="M4" s="12"/>
      <c r="N4" s="5" t="str">
        <f>+Y4</f>
        <v>Radnor-Wayne</v>
      </c>
      <c r="O4" s="5"/>
      <c r="P4" s="5"/>
      <c r="Q4" s="5" t="str">
        <f>+Y5</f>
        <v>Berwyn-Paoli</v>
      </c>
      <c r="R4" s="12"/>
      <c r="S4" s="5"/>
      <c r="T4" s="5"/>
      <c r="U4" s="5"/>
      <c r="V4" s="5"/>
      <c r="W4" s="12"/>
      <c r="X4" s="13">
        <f t="shared" ref="X4:X10" si="4">+X3+1</f>
        <v>3</v>
      </c>
      <c r="Y4" s="21" t="s">
        <v>70</v>
      </c>
      <c r="Z4" s="23" t="s">
        <v>72</v>
      </c>
      <c r="AA4" s="13">
        <f t="shared" si="0"/>
        <v>2</v>
      </c>
    </row>
    <row r="5" spans="1:27" ht="13" x14ac:dyDescent="0.3">
      <c r="A5" s="5">
        <v>3</v>
      </c>
      <c r="B5" s="6">
        <f t="shared" si="1"/>
        <v>44373</v>
      </c>
      <c r="C5" s="7">
        <v>44373</v>
      </c>
      <c r="D5" s="8">
        <v>0.63541666666666663</v>
      </c>
      <c r="E5" s="9"/>
      <c r="F5" s="10" t="str">
        <f t="shared" si="2"/>
        <v>Exton</v>
      </c>
      <c r="G5" s="5">
        <v>2</v>
      </c>
      <c r="H5" s="5" t="s">
        <v>6</v>
      </c>
      <c r="I5" s="10" t="str">
        <f t="shared" si="3"/>
        <v>Lower Perk</v>
      </c>
      <c r="J5" s="5">
        <v>9</v>
      </c>
      <c r="K5" s="23" t="s">
        <v>72</v>
      </c>
      <c r="L5" s="25" t="s">
        <v>79</v>
      </c>
      <c r="M5" s="12"/>
      <c r="N5" s="5" t="str">
        <f>+Y6</f>
        <v>Exton</v>
      </c>
      <c r="O5" s="5"/>
      <c r="P5" s="5"/>
      <c r="Q5" s="5" t="str">
        <f>+Y7</f>
        <v>Lower Perk</v>
      </c>
      <c r="R5" s="12"/>
      <c r="S5" s="5"/>
      <c r="T5" s="5"/>
      <c r="U5" s="5"/>
      <c r="V5" s="5"/>
      <c r="W5" s="12"/>
      <c r="X5" s="13">
        <f t="shared" si="4"/>
        <v>4</v>
      </c>
      <c r="Y5" s="21" t="s">
        <v>63</v>
      </c>
      <c r="Z5" s="22" t="s">
        <v>73</v>
      </c>
      <c r="AA5" s="13">
        <f t="shared" si="0"/>
        <v>1</v>
      </c>
    </row>
    <row r="6" spans="1:27" ht="13" x14ac:dyDescent="0.3">
      <c r="A6" s="5">
        <v>4</v>
      </c>
      <c r="B6" s="6">
        <f t="shared" si="1"/>
        <v>44373</v>
      </c>
      <c r="C6" s="7">
        <v>44373</v>
      </c>
      <c r="D6" s="8">
        <v>0.54166666666666663</v>
      </c>
      <c r="E6" s="9"/>
      <c r="F6" s="11" t="str">
        <f>IF($G2+$J2&gt;0,(IF($G2&gt;$J2,CONCATENATE(S6,$F2),CONCATENATE(S6,$I2))),N6)</f>
        <v>Upper Providence</v>
      </c>
      <c r="G6" s="5">
        <v>20</v>
      </c>
      <c r="H6" s="5" t="s">
        <v>6</v>
      </c>
      <c r="I6" s="10" t="str">
        <f t="shared" si="3"/>
        <v>Chester Valley</v>
      </c>
      <c r="J6" s="5">
        <v>1</v>
      </c>
      <c r="K6" s="21" t="s">
        <v>76</v>
      </c>
      <c r="L6" s="25" t="s">
        <v>79</v>
      </c>
      <c r="M6" s="12"/>
      <c r="N6" s="5" t="s">
        <v>25</v>
      </c>
      <c r="O6" s="5">
        <v>2</v>
      </c>
      <c r="P6" s="5"/>
      <c r="Q6" s="5" t="str">
        <f>+Y8</f>
        <v>Chester Valley</v>
      </c>
      <c r="R6" s="12"/>
      <c r="S6" s="5"/>
      <c r="T6" s="5"/>
      <c r="U6" s="5"/>
      <c r="V6" s="5"/>
      <c r="W6" s="12"/>
      <c r="X6" s="13">
        <f t="shared" si="4"/>
        <v>5</v>
      </c>
      <c r="Y6" s="21" t="s">
        <v>66</v>
      </c>
      <c r="Z6" s="22" t="s">
        <v>74</v>
      </c>
      <c r="AA6" s="13">
        <f t="shared" si="0"/>
        <v>2</v>
      </c>
    </row>
    <row r="7" spans="1:27" ht="13" x14ac:dyDescent="0.3">
      <c r="A7" s="5">
        <v>5</v>
      </c>
      <c r="B7" s="6">
        <f>+C7</f>
        <v>44373</v>
      </c>
      <c r="C7" s="7">
        <v>44373</v>
      </c>
      <c r="D7" s="8">
        <v>0.63541666666666663</v>
      </c>
      <c r="E7" s="9"/>
      <c r="F7" s="10" t="str">
        <f t="shared" ref="F7" si="5">+N7</f>
        <v>Lower Merion</v>
      </c>
      <c r="G7" s="5">
        <v>1</v>
      </c>
      <c r="H7" s="5" t="s">
        <v>6</v>
      </c>
      <c r="I7" s="10" t="str">
        <f t="shared" ref="I7" si="6">+Q7</f>
        <v>Great Valley</v>
      </c>
      <c r="J7" s="5">
        <v>2</v>
      </c>
      <c r="K7" s="21" t="s">
        <v>76</v>
      </c>
      <c r="L7" s="25" t="s">
        <v>79</v>
      </c>
      <c r="M7" s="12"/>
      <c r="N7" s="5" t="str">
        <f>+Y9</f>
        <v>Lower Merion</v>
      </c>
      <c r="O7" s="5"/>
      <c r="P7" s="5"/>
      <c r="Q7" s="5" t="str">
        <f>+Y10</f>
        <v>Great Valley</v>
      </c>
      <c r="R7" s="12"/>
      <c r="S7" s="5"/>
      <c r="T7" s="5"/>
      <c r="U7" s="5"/>
      <c r="V7" s="5"/>
      <c r="W7" s="12"/>
      <c r="X7" s="13">
        <f t="shared" si="4"/>
        <v>6</v>
      </c>
      <c r="Y7" s="21" t="s">
        <v>69</v>
      </c>
      <c r="Z7" s="22" t="s">
        <v>75</v>
      </c>
      <c r="AA7" s="13">
        <f t="shared" si="0"/>
        <v>2</v>
      </c>
    </row>
    <row r="8" spans="1:27" ht="13" x14ac:dyDescent="0.3">
      <c r="A8" s="5"/>
      <c r="B8" s="6"/>
      <c r="C8" s="7"/>
      <c r="D8" s="8"/>
      <c r="E8" s="9"/>
      <c r="F8" s="11"/>
      <c r="G8" s="5"/>
      <c r="H8" s="5"/>
      <c r="I8" s="11"/>
      <c r="J8" s="5"/>
      <c r="K8" s="21"/>
      <c r="L8" s="25"/>
      <c r="N8" s="5"/>
      <c r="O8" s="5"/>
      <c r="P8" s="5"/>
      <c r="Q8" s="5"/>
      <c r="S8" s="5"/>
      <c r="T8" s="5"/>
      <c r="U8" s="5"/>
      <c r="V8" s="5"/>
      <c r="W8" s="12"/>
      <c r="X8" s="13">
        <f t="shared" si="4"/>
        <v>7</v>
      </c>
      <c r="Y8" s="21" t="s">
        <v>64</v>
      </c>
      <c r="Z8" s="22" t="s">
        <v>76</v>
      </c>
      <c r="AA8" s="13">
        <f t="shared" si="0"/>
        <v>2</v>
      </c>
    </row>
    <row r="9" spans="1:27" ht="13" x14ac:dyDescent="0.3">
      <c r="A9" s="5">
        <v>6</v>
      </c>
      <c r="B9" s="6">
        <f t="shared" ref="B9:B12" si="7">+C9</f>
        <v>44375</v>
      </c>
      <c r="C9" s="7">
        <v>44375</v>
      </c>
      <c r="D9" s="8">
        <v>0.75</v>
      </c>
      <c r="E9" s="9"/>
      <c r="F9" s="11" t="str">
        <f>IF($G2+$J2&gt;0,(IF($G2&lt;$J2,CONCATENATE(S9,$F2),CONCATENATE(S9,$I2))),N9)</f>
        <v>Devon/Strafford</v>
      </c>
      <c r="G9" s="5">
        <v>13</v>
      </c>
      <c r="H9" s="5" t="s">
        <v>6</v>
      </c>
      <c r="I9" s="11" t="str">
        <f>IF($G4+$J4&gt;0,(IF($G4&lt;$J4,CONCATENATE(V9,$F4),CONCATENATE(V9,$I4))),Q9)</f>
        <v>Berwyn-Paoli</v>
      </c>
      <c r="J9" s="5">
        <v>7</v>
      </c>
      <c r="K9" s="21" t="s">
        <v>73</v>
      </c>
      <c r="L9" s="25" t="s">
        <v>79</v>
      </c>
      <c r="M9" s="12"/>
      <c r="N9" s="5" t="s">
        <v>11</v>
      </c>
      <c r="O9" s="5">
        <v>2</v>
      </c>
      <c r="P9" s="5">
        <v>4</v>
      </c>
      <c r="Q9" s="5" t="s">
        <v>8</v>
      </c>
      <c r="R9" s="12"/>
      <c r="S9" s="5"/>
      <c r="T9" s="5"/>
      <c r="U9" s="5"/>
      <c r="V9" s="5"/>
      <c r="W9" s="12"/>
      <c r="X9" s="13">
        <f t="shared" si="4"/>
        <v>8</v>
      </c>
      <c r="Y9" s="21" t="s">
        <v>68</v>
      </c>
      <c r="Z9" s="22" t="s">
        <v>68</v>
      </c>
      <c r="AA9" s="13">
        <f t="shared" si="0"/>
        <v>1</v>
      </c>
    </row>
    <row r="10" spans="1:27" ht="13" x14ac:dyDescent="0.3">
      <c r="A10" s="5"/>
      <c r="B10" s="6"/>
      <c r="C10" s="7"/>
      <c r="D10" s="8"/>
      <c r="E10" s="9"/>
      <c r="F10" s="11"/>
      <c r="G10" s="5"/>
      <c r="H10" s="5"/>
      <c r="I10" s="11"/>
      <c r="J10" s="5"/>
      <c r="K10" s="21"/>
      <c r="L10" s="25"/>
      <c r="M10" s="12"/>
      <c r="N10" s="5"/>
      <c r="O10" s="5"/>
      <c r="P10" s="5"/>
      <c r="Q10" s="5"/>
      <c r="R10" s="12"/>
      <c r="S10" s="5"/>
      <c r="T10" s="5"/>
      <c r="U10" s="5"/>
      <c r="V10" s="5"/>
      <c r="X10" s="13">
        <f t="shared" si="4"/>
        <v>9</v>
      </c>
      <c r="Y10" s="21" t="s">
        <v>67</v>
      </c>
      <c r="Z10" s="22" t="s">
        <v>77</v>
      </c>
      <c r="AA10" s="13">
        <f t="shared" si="0"/>
        <v>2</v>
      </c>
    </row>
    <row r="11" spans="1:27" ht="13" x14ac:dyDescent="0.3">
      <c r="A11" s="5">
        <v>7</v>
      </c>
      <c r="B11" s="6">
        <f t="shared" si="7"/>
        <v>44376</v>
      </c>
      <c r="C11" s="7">
        <v>44376</v>
      </c>
      <c r="D11" s="8">
        <v>0.75</v>
      </c>
      <c r="E11" s="9"/>
      <c r="F11" s="11" t="str">
        <f>IF($G6+$J6&gt;0,(IF($G6&lt;$J6,CONCATENATE(S11,$F6),CONCATENATE(S11,$I6))),N11)</f>
        <v>Chester Valley</v>
      </c>
      <c r="G11" s="5">
        <v>1</v>
      </c>
      <c r="H11" s="5" t="s">
        <v>6</v>
      </c>
      <c r="I11" s="11" t="str">
        <f>IF($G7+$J7&gt;0,(IF($G7&lt;$J7,CONCATENATE(V11,$F7),CONCATENATE(V11,$I7))),Q11)</f>
        <v>Lower Merion</v>
      </c>
      <c r="J11" s="5">
        <v>4</v>
      </c>
      <c r="K11" s="21" t="s">
        <v>68</v>
      </c>
      <c r="L11" s="25" t="s">
        <v>79</v>
      </c>
      <c r="N11" s="5" t="s">
        <v>27</v>
      </c>
      <c r="O11" s="5">
        <v>6</v>
      </c>
      <c r="P11" s="5">
        <v>7</v>
      </c>
      <c r="Q11" s="5" t="s">
        <v>9</v>
      </c>
      <c r="S11" s="5"/>
      <c r="T11" s="5"/>
      <c r="U11" s="5"/>
      <c r="V11" s="5"/>
      <c r="X11" s="13"/>
      <c r="Y11" s="14"/>
      <c r="Z11" s="14"/>
      <c r="AA11" s="13" t="str">
        <f t="shared" si="0"/>
        <v/>
      </c>
    </row>
    <row r="12" spans="1:27" ht="13" x14ac:dyDescent="0.3">
      <c r="A12" s="5">
        <v>8</v>
      </c>
      <c r="B12" s="6">
        <f t="shared" si="7"/>
        <v>44376</v>
      </c>
      <c r="C12" s="7">
        <v>44376</v>
      </c>
      <c r="D12" s="8">
        <v>0.75</v>
      </c>
      <c r="E12" s="9"/>
      <c r="F12" s="11" t="str">
        <f>IF($G9+$J9&gt;0,(IF($G9&gt;$J9,CONCATENATE(S12,$F9),CONCATENATE(S12,$I9))),N12)</f>
        <v>Devon/Strafford</v>
      </c>
      <c r="G12" s="5">
        <v>3</v>
      </c>
      <c r="H12" s="5" t="s">
        <v>6</v>
      </c>
      <c r="I12" s="11" t="str">
        <f>IF($G5+$J5&gt;0,(IF($G5&lt;$J5,CONCATENATE(V12,$F5),CONCATENATE(V12,$I5))),Q12)</f>
        <v>Exton</v>
      </c>
      <c r="J12" s="5">
        <v>7</v>
      </c>
      <c r="K12" s="21" t="s">
        <v>74</v>
      </c>
      <c r="L12" s="25" t="s">
        <v>79</v>
      </c>
      <c r="N12" s="5" t="s">
        <v>14</v>
      </c>
      <c r="O12" s="5">
        <v>9</v>
      </c>
      <c r="P12" s="5">
        <v>5</v>
      </c>
      <c r="Q12" s="5" t="s">
        <v>10</v>
      </c>
      <c r="S12" s="5"/>
      <c r="T12" s="5"/>
      <c r="U12" s="5"/>
      <c r="V12" s="5"/>
      <c r="X12" s="13"/>
      <c r="Y12" s="14" t="s">
        <v>46</v>
      </c>
      <c r="Z12" s="14"/>
      <c r="AA12" s="5">
        <f>SUM(AA2:AA11)</f>
        <v>16</v>
      </c>
    </row>
    <row r="13" spans="1:27" ht="13" x14ac:dyDescent="0.3">
      <c r="A13" s="5">
        <v>9</v>
      </c>
      <c r="B13" s="6">
        <f t="shared" ref="B13:B14" si="8">+C13</f>
        <v>44376</v>
      </c>
      <c r="C13" s="7">
        <v>44376</v>
      </c>
      <c r="D13" s="8">
        <v>0.75</v>
      </c>
      <c r="E13" s="9"/>
      <c r="F13" s="11" t="str">
        <f>IF($G4+$J4&gt;0,(IF($G4&gt;$J4,CONCATENATE(S13,$F4),CONCATENATE(S13,$I4))),N13)</f>
        <v>Radnor-Wayne</v>
      </c>
      <c r="G13" s="5">
        <v>13</v>
      </c>
      <c r="H13" s="5" t="s">
        <v>6</v>
      </c>
      <c r="I13" s="11" t="str">
        <f>IF($G5+$J5&gt;0,(IF($G5&gt;$J5,CONCATENATE(V13,$F5),CONCATENATE(V13,$I5))),Q13)</f>
        <v>Lower Perk</v>
      </c>
      <c r="J13" s="5">
        <v>2</v>
      </c>
      <c r="K13" s="21" t="s">
        <v>65</v>
      </c>
      <c r="L13" s="25" t="s">
        <v>79</v>
      </c>
      <c r="N13" s="5" t="s">
        <v>26</v>
      </c>
      <c r="O13" s="5">
        <v>4</v>
      </c>
      <c r="P13" s="5">
        <v>5</v>
      </c>
      <c r="Q13" s="5" t="s">
        <v>7</v>
      </c>
      <c r="S13" s="5"/>
      <c r="T13" s="5"/>
      <c r="U13" s="5"/>
      <c r="V13" s="5"/>
    </row>
    <row r="14" spans="1:27" ht="13" x14ac:dyDescent="0.3">
      <c r="A14" s="5">
        <v>10</v>
      </c>
      <c r="B14" s="6">
        <f t="shared" si="8"/>
        <v>44376</v>
      </c>
      <c r="C14" s="7">
        <v>44376</v>
      </c>
      <c r="D14" s="8">
        <v>0.75</v>
      </c>
      <c r="E14" s="9"/>
      <c r="F14" s="11" t="str">
        <f>IF($G6+$J6&gt;0,(IF($G6&gt;$J6,CONCATENATE(S14,$F6),CONCATENATE(S14,$I6))),N14)</f>
        <v>Upper Providence</v>
      </c>
      <c r="G14" s="5">
        <v>1</v>
      </c>
      <c r="H14" s="5" t="s">
        <v>6</v>
      </c>
      <c r="I14" s="11" t="str">
        <f>IF($G7+$J7&gt;0,(IF($G7&gt;$J7,CONCATENATE(V14,$F7),CONCATENATE(V14,$I7))),Q14)</f>
        <v>Great Valley</v>
      </c>
      <c r="J14" s="5">
        <v>0</v>
      </c>
      <c r="K14" s="21" t="s">
        <v>77</v>
      </c>
      <c r="L14" s="25" t="s">
        <v>79</v>
      </c>
      <c r="N14" s="5" t="s">
        <v>12</v>
      </c>
      <c r="O14" s="5">
        <v>6</v>
      </c>
      <c r="P14" s="5">
        <v>7</v>
      </c>
      <c r="Q14" s="5" t="s">
        <v>13</v>
      </c>
      <c r="S14" s="5"/>
      <c r="T14" s="5"/>
      <c r="U14" s="5"/>
      <c r="V14" s="5"/>
    </row>
    <row r="15" spans="1:27" ht="13" x14ac:dyDescent="0.3">
      <c r="A15" s="5"/>
      <c r="B15" s="6"/>
      <c r="C15" s="7"/>
      <c r="D15" s="8"/>
      <c r="E15" s="9"/>
      <c r="F15" s="11"/>
      <c r="G15" s="5"/>
      <c r="H15" s="5"/>
      <c r="I15" s="11"/>
      <c r="J15" s="5"/>
      <c r="K15" s="21"/>
      <c r="L15" s="25"/>
      <c r="N15" s="5"/>
      <c r="O15" s="5"/>
      <c r="P15" s="5"/>
      <c r="Q15" s="5"/>
      <c r="S15" s="5"/>
      <c r="T15" s="5"/>
      <c r="U15" s="5"/>
      <c r="V15" s="5"/>
    </row>
    <row r="16" spans="1:27" ht="13" x14ac:dyDescent="0.3">
      <c r="A16" s="5">
        <v>11</v>
      </c>
      <c r="B16" s="26">
        <f t="shared" ref="B16:B20" si="9">+C16</f>
        <v>44379</v>
      </c>
      <c r="C16" s="27">
        <v>44379</v>
      </c>
      <c r="D16" s="28">
        <v>0.77083333333333337</v>
      </c>
      <c r="E16" s="9"/>
      <c r="F16" s="11" t="str">
        <f>IF($G11+$J11&gt;0,(IF($G11&gt;$J11,CONCATENATE(S16,$F11),CONCATENATE(S16,$I11))),N16)</f>
        <v>Lower Merion</v>
      </c>
      <c r="G16" s="5">
        <v>0</v>
      </c>
      <c r="H16" s="5" t="s">
        <v>6</v>
      </c>
      <c r="I16" s="11" t="str">
        <f>IF($G13+$J13&gt;0,(IF($G13&lt;$J13,CONCATENATE(V16,$F13),CONCATENATE(V16,$I13))),Q16)</f>
        <v>Lower Perk</v>
      </c>
      <c r="J16" s="5">
        <v>8</v>
      </c>
      <c r="K16" s="29" t="s">
        <v>69</v>
      </c>
      <c r="L16" s="25" t="s">
        <v>79</v>
      </c>
      <c r="N16" s="5" t="s">
        <v>15</v>
      </c>
      <c r="O16" s="5">
        <v>11</v>
      </c>
      <c r="P16" s="5">
        <v>13</v>
      </c>
      <c r="Q16" s="5" t="s">
        <v>28</v>
      </c>
      <c r="S16" s="5"/>
      <c r="T16" s="5"/>
      <c r="U16" s="5"/>
      <c r="V16" s="5"/>
    </row>
    <row r="17" spans="1:22" ht="13" x14ac:dyDescent="0.3">
      <c r="A17" s="5">
        <v>12</v>
      </c>
      <c r="B17" s="26">
        <f t="shared" si="9"/>
        <v>44377</v>
      </c>
      <c r="C17" s="27">
        <v>44377</v>
      </c>
      <c r="D17" s="28">
        <v>0.75</v>
      </c>
      <c r="E17" s="9"/>
      <c r="F17" s="11" t="str">
        <f>IF($G12+$J12&gt;0,(IF($G12&gt;$J12,CONCATENATE(S17,$F12),CONCATENATE(S17,$I12))),N17)</f>
        <v>Exton</v>
      </c>
      <c r="G17" s="5">
        <v>6</v>
      </c>
      <c r="H17" s="5" t="s">
        <v>6</v>
      </c>
      <c r="I17" s="11" t="str">
        <f>IF($G14+$J14&gt;0,(IF($G14&lt;$J14,CONCATENATE(V17,$F14),CONCATENATE(V17,$I14))),Q17)</f>
        <v>Great Valley</v>
      </c>
      <c r="J17" s="5">
        <v>7</v>
      </c>
      <c r="K17" s="29" t="s">
        <v>74</v>
      </c>
      <c r="L17" s="30" t="s">
        <v>80</v>
      </c>
      <c r="N17" s="5" t="s">
        <v>16</v>
      </c>
      <c r="O17" s="5">
        <v>12</v>
      </c>
      <c r="P17" s="5">
        <v>14</v>
      </c>
      <c r="Q17" s="5" t="s">
        <v>29</v>
      </c>
      <c r="S17" s="5"/>
      <c r="T17" s="5"/>
      <c r="U17" s="5"/>
      <c r="V17" s="5"/>
    </row>
    <row r="18" spans="1:22" ht="13" x14ac:dyDescent="0.3">
      <c r="A18" s="5"/>
      <c r="B18" s="6"/>
      <c r="C18" s="7"/>
      <c r="D18" s="8"/>
      <c r="E18" s="9"/>
      <c r="F18" s="11"/>
      <c r="G18" s="5"/>
      <c r="H18" s="5"/>
      <c r="I18" s="11"/>
      <c r="J18" s="5"/>
      <c r="K18" s="21"/>
      <c r="L18" s="25"/>
      <c r="N18" s="5"/>
      <c r="O18" s="5"/>
      <c r="P18" s="5"/>
      <c r="Q18" s="5"/>
      <c r="S18" s="5"/>
      <c r="T18" s="5"/>
      <c r="U18" s="5"/>
      <c r="V18" s="5"/>
    </row>
    <row r="19" spans="1:22" ht="13" x14ac:dyDescent="0.3">
      <c r="A19" s="5">
        <v>13</v>
      </c>
      <c r="B19" s="6">
        <f t="shared" si="9"/>
        <v>44382</v>
      </c>
      <c r="C19" s="7">
        <v>44382</v>
      </c>
      <c r="D19" s="8">
        <v>0.75</v>
      </c>
      <c r="E19" s="9"/>
      <c r="F19" s="11" t="str">
        <f>IF($G13+$J13&gt;0,(IF($G13&gt;$J13,CONCATENATE(S19,$F13),CONCATENATE(S19,$I13))),N19)</f>
        <v>Radnor-Wayne</v>
      </c>
      <c r="G19" s="5">
        <v>1</v>
      </c>
      <c r="H19" s="5" t="s">
        <v>6</v>
      </c>
      <c r="I19" s="11" t="str">
        <f>IF($G14+$J14&gt;0,(IF($G14&gt;$J14,CONCATENATE(V19,$F14),CONCATENATE(V19,$I14))),Q19)</f>
        <v>Upper Providence</v>
      </c>
      <c r="J19" s="5">
        <v>11</v>
      </c>
      <c r="K19" s="21" t="s">
        <v>75</v>
      </c>
      <c r="L19" s="25" t="s">
        <v>79</v>
      </c>
      <c r="N19" s="5" t="s">
        <v>17</v>
      </c>
      <c r="O19" s="5">
        <v>13</v>
      </c>
      <c r="P19" s="5">
        <v>14</v>
      </c>
      <c r="Q19" s="5" t="s">
        <v>18</v>
      </c>
      <c r="S19" s="5"/>
      <c r="T19" s="5"/>
      <c r="U19" s="5"/>
      <c r="V19" s="5"/>
    </row>
    <row r="20" spans="1:22" ht="13" x14ac:dyDescent="0.3">
      <c r="A20" s="5">
        <v>14</v>
      </c>
      <c r="B20" s="6">
        <f t="shared" si="9"/>
        <v>44382</v>
      </c>
      <c r="C20" s="7">
        <v>44382</v>
      </c>
      <c r="D20" s="8">
        <v>0.83333333333333337</v>
      </c>
      <c r="E20" s="9"/>
      <c r="F20" s="11" t="str">
        <f>IF($G16+$J16&gt;0,(IF($G16&gt;$J16,CONCATENATE(S20,$F16),CONCATENATE(S20,$I16))),N20)</f>
        <v>Lower Perk</v>
      </c>
      <c r="G20" s="5">
        <v>8</v>
      </c>
      <c r="H20" s="5" t="s">
        <v>6</v>
      </c>
      <c r="I20" s="11" t="str">
        <f>IF($G17+$J17&gt;0,(IF($G17&gt;$J17,CONCATENATE(V20,$F17),CONCATENATE(V20,$I17))),Q20)</f>
        <v>Great Valley</v>
      </c>
      <c r="J20" s="5">
        <v>1</v>
      </c>
      <c r="K20" s="21" t="s">
        <v>75</v>
      </c>
      <c r="L20" s="25" t="s">
        <v>79</v>
      </c>
      <c r="N20" s="5" t="s">
        <v>20</v>
      </c>
      <c r="O20" s="5">
        <v>16</v>
      </c>
      <c r="P20" s="5">
        <v>17</v>
      </c>
      <c r="Q20" s="5" t="s">
        <v>19</v>
      </c>
      <c r="S20" s="5"/>
      <c r="T20" s="5"/>
      <c r="U20" s="5"/>
      <c r="V20" s="5"/>
    </row>
    <row r="21" spans="1:22" ht="13" x14ac:dyDescent="0.3">
      <c r="A21" s="5"/>
      <c r="B21" s="6"/>
      <c r="C21" s="7"/>
      <c r="D21" s="8"/>
      <c r="E21" s="9"/>
      <c r="F21" s="11"/>
      <c r="G21" s="5"/>
      <c r="H21" s="5"/>
      <c r="I21" s="11"/>
      <c r="J21" s="5"/>
      <c r="K21" s="21"/>
      <c r="L21" s="25"/>
      <c r="N21" s="5"/>
      <c r="O21" s="5"/>
      <c r="P21" s="5"/>
      <c r="Q21" s="5"/>
      <c r="S21" s="5"/>
      <c r="T21" s="5"/>
      <c r="U21" s="5"/>
      <c r="V21" s="5"/>
    </row>
    <row r="22" spans="1:22" ht="13" x14ac:dyDescent="0.3">
      <c r="A22" s="5">
        <v>15</v>
      </c>
      <c r="B22" s="6">
        <f t="shared" ref="B22" si="10">+C22</f>
        <v>44383</v>
      </c>
      <c r="C22" s="7">
        <v>44383</v>
      </c>
      <c r="D22" s="8">
        <v>0.75</v>
      </c>
      <c r="E22" s="9"/>
      <c r="F22" s="11" t="str">
        <f>IF($G20+$J20&gt;0,(IF($G20&gt;$J20,CONCATENATE(S22,$F20),CONCATENATE(S22,$I20))),N22)</f>
        <v>Lower Perk</v>
      </c>
      <c r="G22" s="5">
        <v>7</v>
      </c>
      <c r="H22" s="5" t="s">
        <v>6</v>
      </c>
      <c r="I22" s="11" t="str">
        <f>IF($G19+$J19&gt;0,(IF($G19&lt;$J19,CONCATENATE(V22,$F19),CONCATENATE(V22,$I19))),Q22)</f>
        <v>Radnor-Wayne</v>
      </c>
      <c r="J22" s="5">
        <v>4</v>
      </c>
      <c r="K22" s="24" t="s">
        <v>77</v>
      </c>
      <c r="L22" s="25" t="s">
        <v>79</v>
      </c>
      <c r="N22" s="5" t="s">
        <v>22</v>
      </c>
      <c r="O22" s="5">
        <v>20</v>
      </c>
      <c r="P22" s="5">
        <v>19</v>
      </c>
      <c r="Q22" s="5" t="s">
        <v>33</v>
      </c>
      <c r="S22" s="5"/>
      <c r="T22" s="5"/>
      <c r="U22" s="5"/>
      <c r="V22" s="5"/>
    </row>
    <row r="23" spans="1:22" ht="13" x14ac:dyDescent="0.3">
      <c r="A23" s="5"/>
      <c r="B23" s="6"/>
      <c r="C23" s="7"/>
      <c r="D23" s="8"/>
      <c r="E23" s="9"/>
      <c r="G23" s="5"/>
      <c r="H23" s="5"/>
      <c r="J23" s="5"/>
      <c r="K23" s="21"/>
      <c r="L23" s="25"/>
      <c r="N23" s="5"/>
      <c r="O23" s="5"/>
      <c r="P23" s="5"/>
      <c r="Q23" s="5"/>
      <c r="S23" s="5"/>
      <c r="T23" s="5"/>
      <c r="U23" s="5"/>
      <c r="V23" s="5"/>
    </row>
    <row r="24" spans="1:22" ht="13" x14ac:dyDescent="0.3">
      <c r="A24" s="5">
        <v>16</v>
      </c>
      <c r="B24" s="6">
        <f t="shared" ref="B24" si="11">+C24</f>
        <v>44385</v>
      </c>
      <c r="C24" s="7">
        <v>44385</v>
      </c>
      <c r="D24" s="8">
        <v>0.75</v>
      </c>
      <c r="E24" s="9"/>
      <c r="F24" s="11" t="str">
        <f>IF($G19+$J19&gt;0,(IF($G19&gt;$J19,CONCATENATE(S24,$F19),CONCATENATE(S24,$I19))),N24)</f>
        <v>Upper Providence</v>
      </c>
      <c r="G24" s="5">
        <v>8</v>
      </c>
      <c r="H24" s="5" t="s">
        <v>6</v>
      </c>
      <c r="I24" s="11" t="str">
        <f>IF($G22+$J22&gt;0,(IF($G22&gt;$J22,CONCATENATE(V24,$F22),CONCATENATE(V24,$I22))),Q24)</f>
        <v>Lower Perk</v>
      </c>
      <c r="J24" s="5">
        <v>1</v>
      </c>
      <c r="K24" s="21" t="s">
        <v>71</v>
      </c>
      <c r="L24" s="25" t="s">
        <v>79</v>
      </c>
      <c r="N24" s="5" t="s">
        <v>21</v>
      </c>
      <c r="O24" s="5">
        <v>19</v>
      </c>
      <c r="P24" s="5">
        <v>22</v>
      </c>
      <c r="Q24" s="5" t="s">
        <v>23</v>
      </c>
      <c r="S24" s="5"/>
      <c r="T24" s="5"/>
      <c r="U24" s="5"/>
      <c r="V24" s="5"/>
    </row>
    <row r="25" spans="1:22" ht="13" x14ac:dyDescent="0.3">
      <c r="A25" s="5"/>
      <c r="B25" s="6"/>
      <c r="C25" s="7"/>
      <c r="D25" s="8"/>
      <c r="E25" s="9"/>
      <c r="F25" s="11"/>
      <c r="G25" s="5"/>
      <c r="H25" s="5"/>
      <c r="I25" s="11"/>
      <c r="J25" s="5"/>
      <c r="K25" s="21"/>
      <c r="L25" s="25"/>
      <c r="N25" s="5"/>
      <c r="O25" s="5"/>
      <c r="P25" s="5"/>
      <c r="Q25" s="5"/>
      <c r="S25" s="5"/>
      <c r="T25" s="5"/>
      <c r="U25" s="5"/>
      <c r="V25" s="5"/>
    </row>
    <row r="26" spans="1:22" ht="13" x14ac:dyDescent="0.3">
      <c r="A26" s="5">
        <v>17</v>
      </c>
      <c r="B26" s="6">
        <f t="shared" ref="B26" si="12">+C26</f>
        <v>44386</v>
      </c>
      <c r="C26" s="7">
        <v>44386</v>
      </c>
      <c r="D26" s="8">
        <v>0.75</v>
      </c>
      <c r="E26" s="9"/>
      <c r="F26" s="11" t="str">
        <f>IF($G24+$J24&gt;0,(IF($G24&gt;$J24,CONCATENATE(S26,$F24),CONCATENATE(S26,$I24))),N26)</f>
        <v>Upper Providence</v>
      </c>
      <c r="G26" s="5"/>
      <c r="H26" s="5" t="s">
        <v>6</v>
      </c>
      <c r="I26" s="11" t="str">
        <f>IF(J24&gt;G24,$F24,"If Necessary")</f>
        <v>If Necessary</v>
      </c>
      <c r="J26" s="5"/>
      <c r="K26" s="21" t="s">
        <v>71</v>
      </c>
      <c r="L26" s="25" t="s">
        <v>79</v>
      </c>
      <c r="N26" s="5" t="s">
        <v>24</v>
      </c>
      <c r="O26" s="5">
        <v>24</v>
      </c>
      <c r="P26" s="5">
        <v>24</v>
      </c>
      <c r="Q26" s="5" t="s">
        <v>30</v>
      </c>
      <c r="S26" s="5"/>
      <c r="T26" s="5"/>
      <c r="U26" s="5"/>
      <c r="V26" s="5"/>
    </row>
    <row r="27" spans="1:22" ht="13" x14ac:dyDescent="0.3">
      <c r="A27" s="5"/>
      <c r="B27" s="5"/>
      <c r="C27" s="7"/>
      <c r="D27" s="8"/>
      <c r="E27" s="15"/>
      <c r="F27" s="14"/>
      <c r="G27" s="13"/>
      <c r="H27" s="5"/>
      <c r="I27" s="5"/>
      <c r="J27" s="13"/>
      <c r="K27" s="21"/>
      <c r="L27" s="25"/>
      <c r="N27" s="5"/>
      <c r="O27" s="5"/>
      <c r="P27" s="5"/>
      <c r="Q27" s="5"/>
      <c r="S27" s="13"/>
      <c r="T27" s="13"/>
      <c r="U27" s="13"/>
      <c r="V27" s="13"/>
    </row>
    <row r="28" spans="1:22" ht="13" x14ac:dyDescent="0.3">
      <c r="A28" s="17" t="s">
        <v>32</v>
      </c>
      <c r="B28" s="5"/>
      <c r="C28" s="7"/>
      <c r="D28" s="8"/>
      <c r="E28" s="9"/>
      <c r="F28" s="11" t="str">
        <f>IF($G26+$J26&gt;0,(IF($G26&gt;$J26,$F26,$I26)),(IF($G24+$J24&gt;0,(IF($G24&gt;$J24,$F24,$A28)),$A28)))</f>
        <v>Upper Providence</v>
      </c>
      <c r="G28" s="5"/>
      <c r="H28" s="5"/>
      <c r="I28" s="11"/>
      <c r="J28" s="5"/>
      <c r="K28" s="21"/>
      <c r="L28" s="25"/>
      <c r="N28" s="5"/>
      <c r="O28" s="5"/>
      <c r="P28" s="5"/>
      <c r="Q28" s="5"/>
      <c r="S28" s="5"/>
      <c r="T28" s="5"/>
      <c r="U28" s="5"/>
      <c r="V28" s="5"/>
    </row>
  </sheetData>
  <mergeCells count="3">
    <mergeCell ref="F1:J1"/>
    <mergeCell ref="N1:Q1"/>
    <mergeCell ref="S1:V1"/>
  </mergeCells>
  <phoneticPr fontId="3" type="noConversion"/>
  <printOptions horizontalCentered="1"/>
  <pageMargins left="0.25" right="0.25" top="0.5" bottom="0.5" header="0.25" footer="0.25"/>
  <pageSetup scale="89" orientation="landscape" horizontalDpi="4294967293" verticalDpi="0" r:id="rId1"/>
  <headerFooter alignWithMargins="0">
    <oddHeader>&amp;F</oddHeader>
    <oddFooter>&amp;L&amp;A&amp;C&amp;D&amp;RPage &amp;P</oddFooter>
  </headerFooter>
  <ignoredErrors>
    <ignoredError sqref="F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51"/>
  <sheetViews>
    <sheetView workbookViewId="0">
      <selection activeCell="H24" sqref="H24"/>
    </sheetView>
  </sheetViews>
  <sheetFormatPr defaultColWidth="9.1796875" defaultRowHeight="10" x14ac:dyDescent="0.2"/>
  <cols>
    <col min="1" max="8" width="13.7265625" style="18" customWidth="1"/>
    <col min="9" max="10" width="12.7265625" style="18" customWidth="1"/>
    <col min="11" max="16384" width="9.1796875" style="18"/>
  </cols>
  <sheetData>
    <row r="2" spans="1:7" ht="11.9" customHeight="1" x14ac:dyDescent="0.2">
      <c r="B2" s="18" t="str">
        <f>+SCHEDULE!F4</f>
        <v>Radnor-Wayne</v>
      </c>
    </row>
    <row r="3" spans="1:7" ht="11.9" customHeight="1" x14ac:dyDescent="0.2">
      <c r="B3" s="36" t="s">
        <v>48</v>
      </c>
      <c r="C3" s="18" t="str">
        <f>+SCHEDULE!F13</f>
        <v>Radnor-Wayne</v>
      </c>
    </row>
    <row r="4" spans="1:7" ht="11.9" customHeight="1" x14ac:dyDescent="0.2">
      <c r="B4" s="34"/>
      <c r="C4" s="36" t="s">
        <v>57</v>
      </c>
    </row>
    <row r="5" spans="1:7" ht="11.9" customHeight="1" x14ac:dyDescent="0.2">
      <c r="B5" s="18" t="str">
        <f>+SCHEDULE!I4</f>
        <v>Berwyn-Paoli</v>
      </c>
      <c r="C5" s="33"/>
      <c r="E5" s="18" t="str">
        <f>+SCHEDULE!F19</f>
        <v>Radnor-Wayne</v>
      </c>
    </row>
    <row r="6" spans="1:7" ht="11.9" customHeight="1" x14ac:dyDescent="0.2">
      <c r="C6" s="33"/>
      <c r="D6" s="19"/>
      <c r="E6" s="36" t="s">
        <v>59</v>
      </c>
    </row>
    <row r="7" spans="1:7" ht="11.9" customHeight="1" x14ac:dyDescent="0.2">
      <c r="B7" s="18" t="str">
        <f>+SCHEDULE!F5</f>
        <v>Exton</v>
      </c>
      <c r="C7" s="33"/>
      <c r="E7" s="33"/>
    </row>
    <row r="8" spans="1:7" ht="11.9" customHeight="1" x14ac:dyDescent="0.2">
      <c r="B8" s="36" t="s">
        <v>49</v>
      </c>
      <c r="C8" s="34"/>
      <c r="E8" s="33"/>
    </row>
    <row r="9" spans="1:7" ht="11.9" customHeight="1" x14ac:dyDescent="0.2">
      <c r="B9" s="34"/>
      <c r="C9" s="18" t="str">
        <f>+SCHEDULE!I13</f>
        <v>Lower Perk</v>
      </c>
      <c r="E9" s="33"/>
    </row>
    <row r="10" spans="1:7" ht="11.9" customHeight="1" x14ac:dyDescent="0.2">
      <c r="B10" s="18" t="str">
        <f>+SCHEDULE!I5</f>
        <v>Lower Perk</v>
      </c>
      <c r="E10" s="33"/>
      <c r="F10" s="18" t="str">
        <f>+SCHEDULE!F24</f>
        <v>Upper Providence</v>
      </c>
    </row>
    <row r="11" spans="1:7" ht="11.9" customHeight="1" x14ac:dyDescent="0.2">
      <c r="A11" s="18" t="str">
        <f>+SCHEDULE!F2</f>
        <v>Devon/Strafford</v>
      </c>
      <c r="E11" s="33"/>
      <c r="F11" s="32" t="s">
        <v>62</v>
      </c>
    </row>
    <row r="12" spans="1:7" ht="11.9" customHeight="1" x14ac:dyDescent="0.2">
      <c r="A12" s="36" t="s">
        <v>47</v>
      </c>
      <c r="B12" s="18" t="str">
        <f>+SCHEDULE!F6</f>
        <v>Upper Providence</v>
      </c>
      <c r="E12" s="33"/>
      <c r="F12" s="33"/>
    </row>
    <row r="13" spans="1:7" ht="11.9" customHeight="1" x14ac:dyDescent="0.2">
      <c r="A13" s="34"/>
      <c r="B13" s="36" t="s">
        <v>50</v>
      </c>
      <c r="C13" s="18" t="str">
        <f>+SCHEDULE!F14</f>
        <v>Upper Providence</v>
      </c>
      <c r="E13" s="33"/>
      <c r="F13" s="33"/>
    </row>
    <row r="14" spans="1:7" ht="11.9" customHeight="1" x14ac:dyDescent="0.2">
      <c r="A14" s="18" t="str">
        <f>+SCHEDULE!I2</f>
        <v>Upper Providence</v>
      </c>
      <c r="B14" s="34"/>
      <c r="C14" s="36" t="s">
        <v>58</v>
      </c>
      <c r="E14" s="33"/>
      <c r="F14" s="33"/>
    </row>
    <row r="15" spans="1:7" ht="11.9" customHeight="1" x14ac:dyDescent="0.2">
      <c r="B15" s="18" t="str">
        <f>+SCHEDULE!I6</f>
        <v>Chester Valley</v>
      </c>
      <c r="C15" s="33"/>
      <c r="E15" s="33"/>
      <c r="F15" s="33"/>
    </row>
    <row r="16" spans="1:7" ht="11.9" customHeight="1" x14ac:dyDescent="0.2">
      <c r="C16" s="33"/>
      <c r="D16" s="20"/>
      <c r="E16" s="34"/>
      <c r="F16" s="33"/>
      <c r="G16" s="18" t="str">
        <f>+SCHEDULE!F26</f>
        <v>Upper Providence</v>
      </c>
    </row>
    <row r="17" spans="1:8" ht="11.9" customHeight="1" x14ac:dyDescent="0.2">
      <c r="B17" s="18" t="str">
        <f>+SCHEDULE!F7</f>
        <v>Lower Merion</v>
      </c>
      <c r="C17" s="33"/>
      <c r="E17" s="18" t="str">
        <f>+SCHEDULE!I19</f>
        <v>Upper Providence</v>
      </c>
      <c r="F17" s="33"/>
      <c r="G17" s="35" t="s">
        <v>31</v>
      </c>
    </row>
    <row r="18" spans="1:8" ht="11.9" customHeight="1" x14ac:dyDescent="0.2">
      <c r="B18" s="36" t="s">
        <v>51</v>
      </c>
      <c r="C18" s="34"/>
      <c r="F18" s="33"/>
      <c r="G18" s="33"/>
    </row>
    <row r="19" spans="1:8" ht="11.9" customHeight="1" x14ac:dyDescent="0.2">
      <c r="B19" s="34"/>
      <c r="C19" s="18" t="str">
        <f>+SCHEDULE!I14</f>
        <v>Great Valley</v>
      </c>
      <c r="F19" s="33"/>
      <c r="G19" s="33"/>
    </row>
    <row r="20" spans="1:8" ht="11.9" customHeight="1" x14ac:dyDescent="0.2">
      <c r="B20" s="18" t="str">
        <f>+SCHEDULE!I7</f>
        <v>Great Valley</v>
      </c>
      <c r="E20" s="18" t="str">
        <f>+SCHEDULE!I22</f>
        <v>Radnor-Wayne</v>
      </c>
      <c r="F20" s="33"/>
      <c r="G20" s="33"/>
    </row>
    <row r="21" spans="1:8" ht="11.9" customHeight="1" x14ac:dyDescent="0.2">
      <c r="E21" s="36" t="s">
        <v>61</v>
      </c>
      <c r="F21" s="33"/>
      <c r="G21" s="33"/>
    </row>
    <row r="22" spans="1:8" ht="11.25" customHeight="1" x14ac:dyDescent="0.2">
      <c r="E22" s="33"/>
      <c r="F22" s="33"/>
      <c r="G22" s="33"/>
    </row>
    <row r="23" spans="1:8" ht="11.9" customHeight="1" x14ac:dyDescent="0.2">
      <c r="A23" s="18" t="str">
        <f>+SCHEDULE!F9</f>
        <v>Devon/Strafford</v>
      </c>
      <c r="C23" s="18" t="str">
        <f>+SCHEDULE!I17</f>
        <v>Great Valley</v>
      </c>
      <c r="E23" s="33"/>
      <c r="F23" s="33"/>
      <c r="G23" s="33"/>
    </row>
    <row r="24" spans="1:8" ht="11.9" customHeight="1" x14ac:dyDescent="0.2">
      <c r="A24" s="36" t="s">
        <v>52</v>
      </c>
      <c r="B24" s="18" t="str">
        <f>+SCHEDULE!F12</f>
        <v>Devon/Strafford</v>
      </c>
      <c r="C24" s="36" t="s">
        <v>56</v>
      </c>
      <c r="D24" s="18" t="str">
        <f>+SCHEDULE!I20</f>
        <v>Great Valley</v>
      </c>
      <c r="E24" s="33"/>
      <c r="F24" s="34"/>
      <c r="G24" s="33"/>
      <c r="H24" s="20" t="str">
        <f>+SCHEDULE!F28</f>
        <v>Upper Providence</v>
      </c>
    </row>
    <row r="25" spans="1:8" ht="11.9" customHeight="1" x14ac:dyDescent="0.2">
      <c r="A25" s="34"/>
      <c r="B25" s="36" t="s">
        <v>53</v>
      </c>
      <c r="C25" s="34"/>
      <c r="D25" s="36" t="s">
        <v>60</v>
      </c>
      <c r="E25" s="33"/>
      <c r="F25" s="18" t="str">
        <f>+SCHEDULE!I24</f>
        <v>Lower Perk</v>
      </c>
      <c r="G25" s="33"/>
    </row>
    <row r="26" spans="1:8" ht="11.9" customHeight="1" x14ac:dyDescent="0.2">
      <c r="A26" s="18" t="str">
        <f>+SCHEDULE!I9</f>
        <v>Berwyn-Paoli</v>
      </c>
      <c r="B26" s="34"/>
      <c r="C26" s="18" t="str">
        <f>+SCHEDULE!F17</f>
        <v>Exton</v>
      </c>
      <c r="D26" s="33"/>
      <c r="E26" s="33"/>
      <c r="G26" s="33"/>
    </row>
    <row r="27" spans="1:8" ht="11.9" customHeight="1" x14ac:dyDescent="0.2">
      <c r="B27" s="18" t="str">
        <f>+SCHEDULE!I12</f>
        <v>Exton</v>
      </c>
      <c r="D27" s="33"/>
      <c r="E27" s="33"/>
      <c r="G27" s="33"/>
    </row>
    <row r="28" spans="1:8" ht="11.9" customHeight="1" x14ac:dyDescent="0.2">
      <c r="D28" s="33"/>
      <c r="E28" s="34"/>
      <c r="G28" s="33"/>
    </row>
    <row r="29" spans="1:8" ht="11.9" customHeight="1" x14ac:dyDescent="0.2">
      <c r="B29" s="18" t="str">
        <f>+SCHEDULE!F11</f>
        <v>Chester Valley</v>
      </c>
      <c r="D29" s="33"/>
      <c r="E29" s="18" t="str">
        <f>+SCHEDULE!F22</f>
        <v>Lower Perk</v>
      </c>
      <c r="G29" s="33"/>
    </row>
    <row r="30" spans="1:8" ht="11.9" customHeight="1" x14ac:dyDescent="0.2">
      <c r="B30" s="36" t="s">
        <v>54</v>
      </c>
      <c r="C30" s="18" t="str">
        <f>+SCHEDULE!F16</f>
        <v>Lower Merion</v>
      </c>
      <c r="D30" s="33"/>
      <c r="G30" s="33"/>
    </row>
    <row r="31" spans="1:8" ht="11.9" customHeight="1" x14ac:dyDescent="0.2">
      <c r="B31" s="34"/>
      <c r="C31" s="36" t="s">
        <v>55</v>
      </c>
      <c r="D31" s="34"/>
      <c r="G31" s="33"/>
    </row>
    <row r="32" spans="1:8" ht="11.9" customHeight="1" x14ac:dyDescent="0.2">
      <c r="B32" s="18" t="str">
        <f>+SCHEDULE!I11</f>
        <v>Lower Merion</v>
      </c>
      <c r="C32" s="34"/>
      <c r="D32" s="18" t="str">
        <f>+SCHEDULE!F20</f>
        <v>Lower Perk</v>
      </c>
      <c r="G32" s="34"/>
    </row>
    <row r="33" spans="3:7" ht="11.9" customHeight="1" x14ac:dyDescent="0.2">
      <c r="C33" s="18" t="str">
        <f>+SCHEDULE!I16</f>
        <v>Lower Perk</v>
      </c>
      <c r="G33" s="18" t="str">
        <f>+SCHEDULE!I26</f>
        <v>If Necessary</v>
      </c>
    </row>
    <row r="34" spans="3:7" ht="11.9" customHeight="1" x14ac:dyDescent="0.2"/>
    <row r="35" spans="3:7" ht="11.9" customHeight="1" x14ac:dyDescent="0.2"/>
    <row r="36" spans="3:7" ht="11.9" customHeight="1" x14ac:dyDescent="0.2"/>
    <row r="37" spans="3:7" ht="11.9" customHeight="1" x14ac:dyDescent="0.2"/>
    <row r="38" spans="3:7" ht="11.9" customHeight="1" x14ac:dyDescent="0.2"/>
    <row r="39" spans="3:7" ht="11.9" customHeight="1" x14ac:dyDescent="0.2"/>
    <row r="40" spans="3:7" ht="11.9" customHeight="1" x14ac:dyDescent="0.2"/>
    <row r="41" spans="3:7" ht="11.9" customHeight="1" x14ac:dyDescent="0.2"/>
    <row r="42" spans="3:7" ht="11.9" customHeight="1" x14ac:dyDescent="0.2"/>
    <row r="43" spans="3:7" ht="11.9" customHeight="1" x14ac:dyDescent="0.2"/>
    <row r="44" spans="3:7" ht="11.9" customHeight="1" x14ac:dyDescent="0.2"/>
    <row r="45" spans="3:7" ht="11.9" customHeight="1" x14ac:dyDescent="0.2"/>
    <row r="46" spans="3:7" ht="11.9" customHeight="1" x14ac:dyDescent="0.2"/>
    <row r="47" spans="3:7" ht="11.9" customHeight="1" x14ac:dyDescent="0.2"/>
    <row r="48" spans="3:7" ht="11.9" customHeight="1" x14ac:dyDescent="0.2"/>
    <row r="49" ht="11.9" customHeight="1" x14ac:dyDescent="0.2"/>
    <row r="50" ht="11.9" customHeight="1" x14ac:dyDescent="0.2"/>
    <row r="51" ht="11.9" customHeight="1" x14ac:dyDescent="0.2"/>
  </sheetData>
  <mergeCells count="17">
    <mergeCell ref="A24:A25"/>
    <mergeCell ref="B25:B26"/>
    <mergeCell ref="E6:E16"/>
    <mergeCell ref="E21:E28"/>
    <mergeCell ref="C14:C18"/>
    <mergeCell ref="C4:C8"/>
    <mergeCell ref="B8:B9"/>
    <mergeCell ref="B13:B14"/>
    <mergeCell ref="A12:A13"/>
    <mergeCell ref="B3:B4"/>
    <mergeCell ref="F11:F24"/>
    <mergeCell ref="G17:G32"/>
    <mergeCell ref="B30:B31"/>
    <mergeCell ref="C24:C25"/>
    <mergeCell ref="C31:C32"/>
    <mergeCell ref="D25:D31"/>
    <mergeCell ref="B18:B19"/>
  </mergeCells>
  <phoneticPr fontId="3" type="noConversion"/>
  <printOptions horizontalCentered="1"/>
  <pageMargins left="0.25" right="0.25" top="0.5" bottom="0.5" header="0.25" footer="0.25"/>
  <pageSetup orientation="landscape" horizontalDpi="4294967293" verticalDpi="0" r:id="rId1"/>
  <headerFooter alignWithMargins="0">
    <oddHeader>&amp;F</oddHeader>
    <oddFooter>&amp;L&amp;A&amp;C&amp;D&amp;RPage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"/>
  <sheetViews>
    <sheetView workbookViewId="0">
      <selection activeCell="C13" sqref="C13"/>
    </sheetView>
  </sheetViews>
  <sheetFormatPr defaultRowHeight="12.5" x14ac:dyDescent="0.25"/>
  <sheetData>
    <row r="1" spans="1:2" x14ac:dyDescent="0.25">
      <c r="A1">
        <v>0</v>
      </c>
      <c r="B1" t="s">
        <v>34</v>
      </c>
    </row>
    <row r="2" spans="1:2" x14ac:dyDescent="0.25">
      <c r="A2">
        <v>1</v>
      </c>
      <c r="B2" t="s">
        <v>35</v>
      </c>
    </row>
    <row r="3" spans="1:2" x14ac:dyDescent="0.25">
      <c r="A3">
        <v>2</v>
      </c>
      <c r="B3" t="s">
        <v>36</v>
      </c>
    </row>
    <row r="4" spans="1:2" x14ac:dyDescent="0.25">
      <c r="A4">
        <v>3</v>
      </c>
      <c r="B4" t="s">
        <v>37</v>
      </c>
    </row>
    <row r="5" spans="1:2" x14ac:dyDescent="0.25">
      <c r="A5">
        <v>4</v>
      </c>
      <c r="B5" t="s">
        <v>38</v>
      </c>
    </row>
    <row r="6" spans="1:2" x14ac:dyDescent="0.25">
      <c r="A6">
        <v>5</v>
      </c>
      <c r="B6" t="s">
        <v>39</v>
      </c>
    </row>
    <row r="7" spans="1:2" x14ac:dyDescent="0.25">
      <c r="A7">
        <v>6</v>
      </c>
      <c r="B7" t="s">
        <v>40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SCHEDULE</vt:lpstr>
      <vt:lpstr>BRACKET</vt:lpstr>
      <vt:lpstr>DAYS</vt:lpstr>
      <vt:lpstr>DOW</vt:lpstr>
    </vt:vector>
  </TitlesOfParts>
  <Company>Bon Secours Health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Nartowicz</dc:creator>
  <cp:lastModifiedBy>Bob Herman</cp:lastModifiedBy>
  <cp:lastPrinted>2017-05-25T06:29:30Z</cp:lastPrinted>
  <dcterms:created xsi:type="dcterms:W3CDTF">2005-05-15T21:01:56Z</dcterms:created>
  <dcterms:modified xsi:type="dcterms:W3CDTF">2021-07-11T00:56:00Z</dcterms:modified>
</cp:coreProperties>
</file>