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rman\Documents\District 27 Schedules\"/>
    </mc:Choice>
  </mc:AlternateContent>
  <xr:revisionPtr revIDLastSave="0" documentId="8_{E64E4F7C-358B-4EB5-81D6-FFB08B0A5C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HEDULE" sheetId="4" r:id="rId1"/>
    <sheet name="BRACKET" sheetId="2" r:id="rId2"/>
    <sheet name="DAYS" sheetId="3" state="hidden" r:id="rId3"/>
  </sheets>
  <definedNames>
    <definedName name="DOW">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4" l="1"/>
  <c r="F32" i="2" s="1"/>
  <c r="AA10" i="4"/>
  <c r="AA9" i="4"/>
  <c r="AA8" i="4"/>
  <c r="AA7" i="4"/>
  <c r="AA6" i="4"/>
  <c r="AA5" i="4"/>
  <c r="AA4" i="4"/>
  <c r="AA3" i="4"/>
  <c r="AA2" i="4"/>
  <c r="AA11" i="4" l="1"/>
  <c r="B14" i="4"/>
  <c r="B16" i="4"/>
  <c r="B18" i="4"/>
  <c r="B11" i="4"/>
  <c r="B8" i="4"/>
  <c r="B9" i="4"/>
  <c r="B6" i="4"/>
  <c r="B5" i="4"/>
  <c r="X3" i="4"/>
  <c r="X4" i="4" s="1"/>
  <c r="B3" i="4"/>
  <c r="N2" i="4"/>
  <c r="F2" i="4" s="1"/>
  <c r="B2" i="4"/>
  <c r="A6" i="2" l="1"/>
  <c r="I5" i="4"/>
  <c r="X5" i="4"/>
  <c r="F12" i="4" l="1"/>
  <c r="B8" i="2"/>
  <c r="F3" i="4"/>
  <c r="N3" i="4"/>
  <c r="I2" i="4"/>
  <c r="Q2" i="4"/>
  <c r="X6" i="4"/>
  <c r="D4" i="2" l="1"/>
  <c r="F14" i="4"/>
  <c r="A9" i="2"/>
  <c r="F8" i="4"/>
  <c r="A11" i="2"/>
  <c r="F9" i="4"/>
  <c r="I3" i="4"/>
  <c r="Q3" i="4"/>
  <c r="X7" i="4"/>
  <c r="D19" i="2" l="1"/>
  <c r="I16" i="4"/>
  <c r="E24" i="2" s="1"/>
  <c r="B29" i="2"/>
  <c r="I11" i="4"/>
  <c r="B22" i="2"/>
  <c r="F11" i="4"/>
  <c r="C23" i="2" s="1"/>
  <c r="A14" i="2"/>
  <c r="F6" i="4"/>
  <c r="F5" i="4"/>
  <c r="N5" i="4"/>
  <c r="Q6" i="4"/>
  <c r="I6" i="4" s="1"/>
  <c r="I14" i="4" l="1"/>
  <c r="D28" i="2" s="1"/>
  <c r="C31" i="2"/>
  <c r="B2" i="2"/>
  <c r="I9" i="4"/>
  <c r="B32" i="2" s="1"/>
  <c r="B18" i="2"/>
  <c r="I8" i="4"/>
  <c r="B25" i="2" s="1"/>
  <c r="I12" i="4"/>
  <c r="B12" i="2"/>
  <c r="B12" i="4"/>
  <c r="D16" i="2" l="1"/>
  <c r="F16" i="4"/>
  <c r="F20" i="4" l="1"/>
  <c r="G23" i="2" s="1"/>
  <c r="E9" i="2"/>
  <c r="F18" i="4"/>
  <c r="F15" i="2" s="1"/>
</calcChain>
</file>

<file path=xl/sharedStrings.xml><?xml version="1.0" encoding="utf-8"?>
<sst xmlns="http://schemas.openxmlformats.org/spreadsheetml/2006/main" count="98" uniqueCount="62">
  <si>
    <t>G #</t>
  </si>
  <si>
    <t>Day</t>
  </si>
  <si>
    <t>Date</t>
  </si>
  <si>
    <t>Time</t>
  </si>
  <si>
    <t>Teams</t>
  </si>
  <si>
    <t>Host</t>
  </si>
  <si>
    <t>Champion</t>
  </si>
  <si>
    <t>SAT</t>
  </si>
  <si>
    <t>SUN</t>
  </si>
  <si>
    <t>MON</t>
  </si>
  <si>
    <t>TUE</t>
  </si>
  <si>
    <t>WED</t>
  </si>
  <si>
    <t>THU</t>
  </si>
  <si>
    <t>FRI</t>
  </si>
  <si>
    <t>WG-1</t>
  </si>
  <si>
    <t>WG-2</t>
  </si>
  <si>
    <t>WG-3</t>
  </si>
  <si>
    <t>WG-4</t>
  </si>
  <si>
    <t>LG-1</t>
  </si>
  <si>
    <t>LG-2</t>
  </si>
  <si>
    <t>LG-3</t>
  </si>
  <si>
    <t>LG-4</t>
  </si>
  <si>
    <t>WG-7</t>
  </si>
  <si>
    <t>WG-8</t>
  </si>
  <si>
    <t>WG-5</t>
  </si>
  <si>
    <t>WG-6</t>
  </si>
  <si>
    <t>WG-9</t>
  </si>
  <si>
    <t>WG-10</t>
  </si>
  <si>
    <t>Teams &amp; Scores</t>
  </si>
  <si>
    <t>Display</t>
  </si>
  <si>
    <t>#</t>
  </si>
  <si>
    <t>Team</t>
  </si>
  <si>
    <t>Park</t>
  </si>
  <si>
    <t>vs</t>
  </si>
  <si>
    <t xml:space="preserve"> </t>
  </si>
  <si>
    <t>Total</t>
  </si>
  <si>
    <t>(1</t>
  </si>
  <si>
    <t>(2</t>
  </si>
  <si>
    <t>(3</t>
  </si>
  <si>
    <t>(4</t>
  </si>
  <si>
    <t>(5</t>
  </si>
  <si>
    <t>(6</t>
  </si>
  <si>
    <t>(7</t>
  </si>
  <si>
    <t>(8</t>
  </si>
  <si>
    <t>(9</t>
  </si>
  <si>
    <t>(10</t>
  </si>
  <si>
    <t>(11</t>
  </si>
  <si>
    <t>LG-8</t>
  </si>
  <si>
    <t>LG-10</t>
  </si>
  <si>
    <t>Exton</t>
  </si>
  <si>
    <t>BP/DS</t>
  </si>
  <si>
    <t>Great Valley</t>
  </si>
  <si>
    <t>Lower Merion</t>
  </si>
  <si>
    <t>Lower Perk</t>
  </si>
  <si>
    <t>Chester Valley</t>
  </si>
  <si>
    <t>BP-Field of Dreams</t>
  </si>
  <si>
    <t>GV-King Rd Fields</t>
  </si>
  <si>
    <t>LP-French Field</t>
  </si>
  <si>
    <t>CV-Monument Park</t>
  </si>
  <si>
    <t>EX-Boot Rd Park North</t>
  </si>
  <si>
    <t>Umpires</t>
  </si>
  <si>
    <t>D27 Assigned - Scott 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</si>
</sst>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7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1" fillId="0" borderId="6" xfId="1" applyFont="1" applyBorder="1" applyAlignment="1">
      <alignment horizontal="center"/>
    </xf>
    <xf numFmtId="0" fontId="1" fillId="0" borderId="6" xfId="1" applyFont="1" applyBorder="1" applyAlignment="1">
      <alignment horizontal="right"/>
    </xf>
    <xf numFmtId="0" fontId="5" fillId="0" borderId="0" xfId="1"/>
    <xf numFmtId="0" fontId="6" fillId="2" borderId="6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" fontId="2" fillId="0" borderId="6" xfId="1" applyNumberFormat="1" applyFont="1" applyBorder="1" applyAlignment="1">
      <alignment horizontal="center"/>
    </xf>
    <xf numFmtId="18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3" borderId="6" xfId="1" applyFont="1" applyFill="1" applyBorder="1"/>
    <xf numFmtId="0" fontId="2" fillId="0" borderId="6" xfId="1" applyFont="1" applyBorder="1"/>
    <xf numFmtId="1" fontId="5" fillId="0" borderId="0" xfId="1" applyNumberFormat="1"/>
    <xf numFmtId="0" fontId="5" fillId="0" borderId="6" xfId="1" applyBorder="1" applyAlignment="1">
      <alignment horizontal="center"/>
    </xf>
    <xf numFmtId="0" fontId="4" fillId="0" borderId="6" xfId="1" applyFont="1" applyBorder="1"/>
    <xf numFmtId="0" fontId="5" fillId="0" borderId="6" xfId="1" applyBorder="1"/>
    <xf numFmtId="0" fontId="5" fillId="0" borderId="6" xfId="1" applyBorder="1" applyAlignment="1">
      <alignment horizontal="right"/>
    </xf>
    <xf numFmtId="0" fontId="5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2" fillId="4" borderId="6" xfId="1" applyNumberFormat="1" applyFont="1" applyFill="1" applyBorder="1" applyAlignment="1">
      <alignment horizontal="center"/>
    </xf>
    <xf numFmtId="16" fontId="2" fillId="4" borderId="6" xfId="1" applyNumberFormat="1" applyFont="1" applyFill="1" applyBorder="1" applyAlignment="1">
      <alignment horizontal="center"/>
    </xf>
    <xf numFmtId="0" fontId="4" fillId="4" borderId="6" xfId="1" applyFont="1" applyFill="1" applyBorder="1"/>
    <xf numFmtId="18" fontId="2" fillId="4" borderId="6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" fontId="2" fillId="0" borderId="6" xfId="1" applyNumberFormat="1" applyFont="1" applyFill="1" applyBorder="1" applyAlignment="1">
      <alignment horizontal="center"/>
    </xf>
    <xf numFmtId="18" fontId="2" fillId="0" borderId="6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3" fillId="0" borderId="3" xfId="0" quotePrefix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0"/>
  <sheetViews>
    <sheetView tabSelected="1" workbookViewId="0">
      <selection activeCell="G16" sqref="G16"/>
    </sheetView>
  </sheetViews>
  <sheetFormatPr defaultRowHeight="12.5" x14ac:dyDescent="0.25"/>
  <cols>
    <col min="1" max="1" width="5.81640625" style="18" customWidth="1"/>
    <col min="2" max="4" width="9.1796875" style="18"/>
    <col min="5" max="5" width="2.7265625" style="4" customWidth="1"/>
    <col min="6" max="6" width="16.7265625" style="4" customWidth="1"/>
    <col min="7" max="7" width="4.7265625" style="18" customWidth="1"/>
    <col min="8" max="8" width="4.7265625" style="4" customWidth="1"/>
    <col min="9" max="9" width="16.7265625" style="4" customWidth="1"/>
    <col min="10" max="10" width="4.7265625" style="4" customWidth="1"/>
    <col min="11" max="11" width="20.7265625" style="4" customWidth="1"/>
    <col min="12" max="12" width="26.81640625" style="4" customWidth="1"/>
    <col min="13" max="13" width="9.1796875" style="4"/>
    <col min="14" max="14" width="10.7265625" style="18" hidden="1" customWidth="1"/>
    <col min="15" max="16" width="2.7265625" style="18" hidden="1" customWidth="1"/>
    <col min="17" max="17" width="10.7265625" style="18" hidden="1" customWidth="1"/>
    <col min="18" max="18" width="2.7265625" style="4" hidden="1" customWidth="1"/>
    <col min="19" max="19" width="10.7265625" style="18" hidden="1" customWidth="1"/>
    <col min="20" max="21" width="2.7265625" style="18" hidden="1" customWidth="1"/>
    <col min="22" max="22" width="10.7265625" style="18" hidden="1" customWidth="1"/>
    <col min="23" max="23" width="2.7265625" style="4" hidden="1" customWidth="1"/>
    <col min="24" max="24" width="4.7265625" style="18" customWidth="1"/>
    <col min="25" max="25" width="14" style="4" customWidth="1"/>
    <col min="26" max="26" width="20.7265625" style="4" customWidth="1"/>
    <col min="27" max="27" width="9.1796875" style="4" customWidth="1"/>
  </cols>
  <sheetData>
    <row r="1" spans="1:27" ht="15.5" x14ac:dyDescent="0.35">
      <c r="A1" s="2" t="s">
        <v>0</v>
      </c>
      <c r="B1" s="2" t="s">
        <v>1</v>
      </c>
      <c r="C1" s="2" t="s">
        <v>2</v>
      </c>
      <c r="D1" s="2" t="s">
        <v>3</v>
      </c>
      <c r="E1" s="3"/>
      <c r="F1" s="30" t="s">
        <v>28</v>
      </c>
      <c r="G1" s="30"/>
      <c r="H1" s="30"/>
      <c r="I1" s="30"/>
      <c r="J1" s="30"/>
      <c r="K1" s="2" t="s">
        <v>5</v>
      </c>
      <c r="L1" s="2" t="s">
        <v>60</v>
      </c>
      <c r="N1" s="30" t="s">
        <v>4</v>
      </c>
      <c r="O1" s="30"/>
      <c r="P1" s="30"/>
      <c r="Q1" s="30"/>
      <c r="S1" s="30" t="s">
        <v>29</v>
      </c>
      <c r="T1" s="30"/>
      <c r="U1" s="30"/>
      <c r="V1" s="30"/>
      <c r="X1" s="5" t="s">
        <v>30</v>
      </c>
      <c r="Y1" s="5" t="s">
        <v>31</v>
      </c>
      <c r="Z1" s="5" t="s">
        <v>32</v>
      </c>
      <c r="AA1" s="5" t="s">
        <v>5</v>
      </c>
    </row>
    <row r="2" spans="1:27" ht="13" x14ac:dyDescent="0.3">
      <c r="A2" s="6">
        <v>1</v>
      </c>
      <c r="B2" s="27">
        <f>+C2</f>
        <v>44370</v>
      </c>
      <c r="C2" s="28">
        <v>44370</v>
      </c>
      <c r="D2" s="29">
        <v>0.72916666666666663</v>
      </c>
      <c r="E2" s="10"/>
      <c r="F2" s="11" t="str">
        <f>+N2</f>
        <v>Great Valley</v>
      </c>
      <c r="G2" s="6">
        <v>10</v>
      </c>
      <c r="H2" s="6" t="s">
        <v>33</v>
      </c>
      <c r="I2" s="11" t="str">
        <f>+Y3</f>
        <v>Lower Merion</v>
      </c>
      <c r="J2" s="6">
        <v>8</v>
      </c>
      <c r="K2" s="15" t="s">
        <v>58</v>
      </c>
      <c r="L2" s="15" t="s">
        <v>61</v>
      </c>
      <c r="M2" s="13"/>
      <c r="N2" s="6" t="str">
        <f>+Y2</f>
        <v>Great Valley</v>
      </c>
      <c r="O2" s="6"/>
      <c r="P2" s="6"/>
      <c r="Q2" s="6" t="str">
        <f>+Y3</f>
        <v>Lower Merion</v>
      </c>
      <c r="R2" s="13"/>
      <c r="S2" s="6"/>
      <c r="T2" s="6"/>
      <c r="U2" s="6"/>
      <c r="V2" s="6"/>
      <c r="W2" s="13"/>
      <c r="X2" s="14">
        <v>1</v>
      </c>
      <c r="Y2" s="15" t="s">
        <v>51</v>
      </c>
      <c r="Z2" s="16" t="s">
        <v>56</v>
      </c>
      <c r="AA2" s="14">
        <f t="shared" ref="AA2:AA10" si="0">IF(Z2="","",COUNTIF($K$1:$K$20,$Z2))</f>
        <v>2</v>
      </c>
    </row>
    <row r="3" spans="1:27" ht="13" x14ac:dyDescent="0.3">
      <c r="A3" s="6">
        <v>2</v>
      </c>
      <c r="B3" s="27">
        <f t="shared" ref="B3:B5" si="1">+C3</f>
        <v>44370</v>
      </c>
      <c r="C3" s="28">
        <v>44370</v>
      </c>
      <c r="D3" s="29">
        <v>0.72916666666666663</v>
      </c>
      <c r="E3" s="10"/>
      <c r="F3" s="11" t="str">
        <f>+Y4</f>
        <v>BP/DS</v>
      </c>
      <c r="G3" s="6">
        <v>1</v>
      </c>
      <c r="H3" s="6" t="s">
        <v>33</v>
      </c>
      <c r="I3" s="11" t="str">
        <f>+Y5</f>
        <v>Exton</v>
      </c>
      <c r="J3" s="6">
        <v>2</v>
      </c>
      <c r="K3" s="15" t="s">
        <v>59</v>
      </c>
      <c r="L3" s="15" t="s">
        <v>61</v>
      </c>
      <c r="M3" s="13"/>
      <c r="N3" s="6" t="str">
        <f>+Y4</f>
        <v>BP/DS</v>
      </c>
      <c r="O3" s="6"/>
      <c r="P3" s="6"/>
      <c r="Q3" s="6" t="str">
        <f>+Y5</f>
        <v>Exton</v>
      </c>
      <c r="R3" s="13"/>
      <c r="S3" s="6"/>
      <c r="T3" s="6"/>
      <c r="U3" s="6"/>
      <c r="V3" s="6"/>
      <c r="W3" s="13"/>
      <c r="X3" s="14">
        <f>+X2+1</f>
        <v>2</v>
      </c>
      <c r="Y3" s="15" t="s">
        <v>52</v>
      </c>
      <c r="Z3" s="16" t="s">
        <v>52</v>
      </c>
      <c r="AA3" s="14">
        <f t="shared" si="0"/>
        <v>1</v>
      </c>
    </row>
    <row r="4" spans="1:27" ht="13" x14ac:dyDescent="0.3">
      <c r="A4" s="6" t="s">
        <v>34</v>
      </c>
      <c r="B4" s="27"/>
      <c r="C4" s="28"/>
      <c r="D4" s="29"/>
      <c r="E4" s="17"/>
      <c r="F4" s="16"/>
      <c r="G4" s="14"/>
      <c r="H4" s="14"/>
      <c r="I4" s="16"/>
      <c r="J4" s="14"/>
      <c r="K4" s="15"/>
      <c r="L4" s="15"/>
      <c r="M4" s="13"/>
      <c r="N4" s="6"/>
      <c r="O4" s="6"/>
      <c r="P4" s="6"/>
      <c r="Q4" s="6"/>
      <c r="R4" s="13"/>
      <c r="S4" s="6"/>
      <c r="T4" s="6"/>
      <c r="U4" s="6"/>
      <c r="V4" s="6"/>
      <c r="W4" s="13"/>
      <c r="X4" s="14">
        <f t="shared" ref="X4:X7" si="2">+X3+1</f>
        <v>3</v>
      </c>
      <c r="Y4" s="15" t="s">
        <v>50</v>
      </c>
      <c r="Z4" s="16" t="s">
        <v>55</v>
      </c>
      <c r="AA4" s="14">
        <f t="shared" si="0"/>
        <v>1</v>
      </c>
    </row>
    <row r="5" spans="1:27" ht="13" x14ac:dyDescent="0.3">
      <c r="A5" s="6">
        <v>3</v>
      </c>
      <c r="B5" s="27">
        <f t="shared" si="1"/>
        <v>44371</v>
      </c>
      <c r="C5" s="28">
        <v>44371</v>
      </c>
      <c r="D5" s="29">
        <v>0.72916666666666663</v>
      </c>
      <c r="E5" s="10"/>
      <c r="F5" s="11" t="str">
        <f>+Y6</f>
        <v>Chester Valley</v>
      </c>
      <c r="G5" s="6">
        <v>5</v>
      </c>
      <c r="H5" s="6" t="s">
        <v>33</v>
      </c>
      <c r="I5" s="12" t="str">
        <f>IF($G2+$J2&gt;0,(IF($G2&gt;$J2,CONCATENATE(S8,$F2),CONCATENATE(S8,$I2))),Q5)</f>
        <v>Great Valley</v>
      </c>
      <c r="J5" s="6">
        <v>9</v>
      </c>
      <c r="K5" s="15" t="s">
        <v>58</v>
      </c>
      <c r="L5" s="15" t="s">
        <v>61</v>
      </c>
      <c r="N5" s="6" t="str">
        <f>+Y6</f>
        <v>Chester Valley</v>
      </c>
      <c r="O5" s="6"/>
      <c r="P5" s="6">
        <v>2</v>
      </c>
      <c r="Q5" s="6" t="s">
        <v>14</v>
      </c>
      <c r="S5" s="6"/>
      <c r="T5" s="6"/>
      <c r="U5" s="6"/>
      <c r="V5" s="6"/>
      <c r="W5" s="13"/>
      <c r="X5" s="14">
        <f t="shared" si="2"/>
        <v>4</v>
      </c>
      <c r="Y5" s="15" t="s">
        <v>49</v>
      </c>
      <c r="Z5" s="16" t="s">
        <v>59</v>
      </c>
      <c r="AA5" s="14">
        <f t="shared" si="0"/>
        <v>2</v>
      </c>
    </row>
    <row r="6" spans="1:27" ht="13" x14ac:dyDescent="0.3">
      <c r="A6" s="6">
        <v>4</v>
      </c>
      <c r="B6" s="27">
        <f>+C6</f>
        <v>44371</v>
      </c>
      <c r="C6" s="28">
        <v>44371</v>
      </c>
      <c r="D6" s="29">
        <v>0.72916666666666663</v>
      </c>
      <c r="E6" s="10"/>
      <c r="F6" s="12" t="str">
        <f>IF($G3+$J3&gt;0,(IF($G3&gt;$J3,CONCATENATE(S6,$F3),CONCATENATE(S6,$I3))),N6)</f>
        <v>Exton</v>
      </c>
      <c r="G6" s="6">
        <v>20</v>
      </c>
      <c r="H6" s="6" t="s">
        <v>33</v>
      </c>
      <c r="I6" s="11" t="str">
        <f>+Q6</f>
        <v>Lower Perk</v>
      </c>
      <c r="J6" s="6">
        <v>8</v>
      </c>
      <c r="K6" s="15" t="s">
        <v>57</v>
      </c>
      <c r="L6" s="15" t="s">
        <v>61</v>
      </c>
      <c r="M6" s="13"/>
      <c r="N6" s="6" t="s">
        <v>15</v>
      </c>
      <c r="O6" s="6">
        <v>3</v>
      </c>
      <c r="P6" s="6"/>
      <c r="Q6" s="6" t="str">
        <f>+Y7</f>
        <v>Lower Perk</v>
      </c>
      <c r="R6" s="13"/>
      <c r="S6" s="6"/>
      <c r="T6" s="6"/>
      <c r="U6" s="6"/>
      <c r="V6" s="6"/>
      <c r="W6" s="13"/>
      <c r="X6" s="14">
        <f t="shared" si="2"/>
        <v>5</v>
      </c>
      <c r="Y6" s="15" t="s">
        <v>54</v>
      </c>
      <c r="Z6" s="16" t="s">
        <v>58</v>
      </c>
      <c r="AA6" s="14">
        <f t="shared" si="0"/>
        <v>4</v>
      </c>
    </row>
    <row r="7" spans="1:27" ht="13" x14ac:dyDescent="0.3">
      <c r="A7" s="6" t="s">
        <v>34</v>
      </c>
      <c r="B7" s="27"/>
      <c r="C7" s="28"/>
      <c r="D7" s="29"/>
      <c r="E7" s="17"/>
      <c r="F7" s="16"/>
      <c r="G7" s="14"/>
      <c r="H7" s="14"/>
      <c r="I7" s="16"/>
      <c r="J7" s="14"/>
      <c r="K7" s="15"/>
      <c r="L7" s="15"/>
      <c r="M7" s="13"/>
      <c r="N7" s="6"/>
      <c r="O7" s="6"/>
      <c r="P7" s="6"/>
      <c r="Q7" s="6"/>
      <c r="R7" s="13"/>
      <c r="S7" s="6"/>
      <c r="T7" s="6"/>
      <c r="U7" s="6"/>
      <c r="V7" s="6"/>
      <c r="W7" s="13"/>
      <c r="X7" s="14">
        <f t="shared" si="2"/>
        <v>6</v>
      </c>
      <c r="Y7" s="15" t="s">
        <v>53</v>
      </c>
      <c r="Z7" s="16" t="s">
        <v>57</v>
      </c>
      <c r="AA7" s="14">
        <f t="shared" si="0"/>
        <v>1</v>
      </c>
    </row>
    <row r="8" spans="1:27" ht="13" x14ac:dyDescent="0.3">
      <c r="A8" s="6">
        <v>5</v>
      </c>
      <c r="B8" s="7">
        <f>+C8</f>
        <v>44372</v>
      </c>
      <c r="C8" s="8">
        <v>44372</v>
      </c>
      <c r="D8" s="9">
        <v>0.72916666666666663</v>
      </c>
      <c r="E8" s="10"/>
      <c r="F8" s="12" t="str">
        <f>IF($G2+$J2&gt;0,(IF($G2&lt;$J2,CONCATENATE(S8,$F2),CONCATENATE(S8,$I2))),N8)</f>
        <v>Lower Merion</v>
      </c>
      <c r="G8" s="6">
        <v>6</v>
      </c>
      <c r="H8" s="6" t="s">
        <v>33</v>
      </c>
      <c r="I8" s="12" t="str">
        <f>IF($G6+$J6&gt;0,(IF($G6&lt;$J6,CONCATENATE(V8,$F6),CONCATENATE(V8,$I6))),Q8)</f>
        <v>Lower Perk</v>
      </c>
      <c r="J8" s="6">
        <v>0</v>
      </c>
      <c r="K8" s="15" t="s">
        <v>52</v>
      </c>
      <c r="L8" s="15" t="s">
        <v>61</v>
      </c>
      <c r="M8" s="13"/>
      <c r="N8" s="6" t="s">
        <v>18</v>
      </c>
      <c r="O8" s="6">
        <v>2</v>
      </c>
      <c r="P8" s="6">
        <v>6</v>
      </c>
      <c r="Q8" s="6" t="s">
        <v>21</v>
      </c>
      <c r="R8" s="13"/>
      <c r="S8" s="6"/>
      <c r="T8" s="6"/>
      <c r="U8" s="6"/>
      <c r="V8" s="6"/>
      <c r="W8" s="13"/>
      <c r="X8" s="14"/>
      <c r="Y8" s="15"/>
      <c r="Z8" s="16"/>
      <c r="AA8" s="14" t="str">
        <f t="shared" si="0"/>
        <v/>
      </c>
    </row>
    <row r="9" spans="1:27" ht="13" x14ac:dyDescent="0.3">
      <c r="A9" s="6">
        <v>6</v>
      </c>
      <c r="B9" s="7">
        <f>+C9</f>
        <v>44372</v>
      </c>
      <c r="C9" s="8">
        <v>44372</v>
      </c>
      <c r="D9" s="9">
        <v>0.72916666666666663</v>
      </c>
      <c r="E9" s="10"/>
      <c r="F9" s="12" t="str">
        <f>IF($G3+$J3&gt;0,(IF($G3&lt;$J3,CONCATENATE(S9,$F3),CONCATENATE(S9,$I3))),N9)</f>
        <v>BP/DS</v>
      </c>
      <c r="G9" s="6">
        <v>13</v>
      </c>
      <c r="H9" s="6" t="s">
        <v>33</v>
      </c>
      <c r="I9" s="12" t="str">
        <f>IF($G5+$J5&gt;0,(IF($G5&lt;$J5,CONCATENATE(V9,$F5),CONCATENATE(V9,$I5))),Q9)</f>
        <v>Chester Valley</v>
      </c>
      <c r="J9" s="6">
        <v>1</v>
      </c>
      <c r="K9" s="15" t="s">
        <v>55</v>
      </c>
      <c r="L9" s="15" t="s">
        <v>61</v>
      </c>
      <c r="N9" s="6" t="s">
        <v>19</v>
      </c>
      <c r="O9" s="6">
        <v>3</v>
      </c>
      <c r="P9" s="6">
        <v>5</v>
      </c>
      <c r="Q9" s="6" t="s">
        <v>20</v>
      </c>
      <c r="R9" s="13"/>
      <c r="S9" s="6"/>
      <c r="T9" s="6"/>
      <c r="U9" s="6"/>
      <c r="V9" s="6"/>
      <c r="W9" s="13"/>
      <c r="X9" s="14"/>
      <c r="Y9" s="15"/>
      <c r="Z9" s="16"/>
      <c r="AA9" s="14" t="str">
        <f t="shared" si="0"/>
        <v/>
      </c>
    </row>
    <row r="10" spans="1:27" ht="13" x14ac:dyDescent="0.3">
      <c r="A10" s="6" t="s">
        <v>34</v>
      </c>
      <c r="B10" s="7"/>
      <c r="C10" s="8"/>
      <c r="D10" s="9"/>
      <c r="E10" s="17"/>
      <c r="F10" s="16"/>
      <c r="G10" s="14"/>
      <c r="H10" s="14"/>
      <c r="J10" s="14"/>
      <c r="K10" s="15"/>
      <c r="L10" s="15"/>
      <c r="M10" s="13"/>
      <c r="N10" s="6"/>
      <c r="O10" s="6"/>
      <c r="P10" s="6"/>
      <c r="Q10" s="6"/>
      <c r="S10" s="6"/>
      <c r="T10" s="6"/>
      <c r="U10" s="6"/>
      <c r="V10" s="6"/>
      <c r="X10" s="14"/>
      <c r="Y10" s="16"/>
      <c r="Z10" s="16"/>
      <c r="AA10" s="14" t="str">
        <f t="shared" si="0"/>
        <v/>
      </c>
    </row>
    <row r="11" spans="1:27" ht="13" x14ac:dyDescent="0.3">
      <c r="A11" s="6">
        <v>7</v>
      </c>
      <c r="B11" s="7">
        <f t="shared" ref="B11:B12" si="3">+C11</f>
        <v>44374</v>
      </c>
      <c r="C11" s="8">
        <v>44374</v>
      </c>
      <c r="D11" s="9">
        <v>0.60416666666666663</v>
      </c>
      <c r="E11" s="10"/>
      <c r="F11" s="12" t="str">
        <f>IF($G8+$J8&gt;0,(IF($G8&gt;$J8,CONCATENATE(S11,$F8),CONCATENATE(S11,$I8))),N11)</f>
        <v>Lower Merion</v>
      </c>
      <c r="G11" s="6">
        <v>5</v>
      </c>
      <c r="H11" s="6" t="s">
        <v>33</v>
      </c>
      <c r="I11" s="12" t="str">
        <f>IF($G9+$J9&gt;0,(IF($G9&gt;$J9,CONCATENATE(S14,$F9),CONCATENATE(S14,$I9))),Q11)</f>
        <v>BP/DS</v>
      </c>
      <c r="J11" s="6">
        <v>6</v>
      </c>
      <c r="K11" s="15" t="s">
        <v>56</v>
      </c>
      <c r="L11" s="15" t="s">
        <v>61</v>
      </c>
      <c r="N11" s="6" t="s">
        <v>24</v>
      </c>
      <c r="O11" s="6">
        <v>8</v>
      </c>
      <c r="P11" s="6">
        <v>9</v>
      </c>
      <c r="Q11" s="6" t="s">
        <v>25</v>
      </c>
      <c r="R11" s="13"/>
      <c r="S11" s="6"/>
      <c r="T11" s="6"/>
      <c r="U11" s="6"/>
      <c r="V11" s="6"/>
      <c r="X11" s="14"/>
      <c r="Y11" s="16" t="s">
        <v>35</v>
      </c>
      <c r="Z11" s="16"/>
      <c r="AA11" s="6">
        <f>SUM(AA2:AA10)</f>
        <v>11</v>
      </c>
    </row>
    <row r="12" spans="1:27" ht="13" x14ac:dyDescent="0.3">
      <c r="A12" s="6">
        <v>8</v>
      </c>
      <c r="B12" s="7">
        <f t="shared" si="3"/>
        <v>44374</v>
      </c>
      <c r="C12" s="8">
        <v>44374</v>
      </c>
      <c r="D12" s="9">
        <v>0.70833333333333337</v>
      </c>
      <c r="E12" s="10"/>
      <c r="F12" s="12" t="str">
        <f>IF($G5+$J5&gt;0,(IF($G5&gt;$J5,CONCATENATE(S12,$F5),CONCATENATE(S12,$I5))),N12)</f>
        <v>Great Valley</v>
      </c>
      <c r="G12" s="6">
        <v>1</v>
      </c>
      <c r="H12" s="6" t="s">
        <v>33</v>
      </c>
      <c r="I12" s="12" t="str">
        <f>IF($G6+$J6&gt;0,(IF($G6&gt;$J6,CONCATENATE(V12,$F6),CONCATENATE(V12,$I6))),Q12)</f>
        <v>Exton</v>
      </c>
      <c r="J12" s="6">
        <v>9</v>
      </c>
      <c r="K12" s="15" t="s">
        <v>56</v>
      </c>
      <c r="L12" s="15" t="s">
        <v>61</v>
      </c>
      <c r="N12" s="6" t="s">
        <v>16</v>
      </c>
      <c r="O12" s="6">
        <v>5</v>
      </c>
      <c r="P12" s="6">
        <v>6</v>
      </c>
      <c r="Q12" s="6" t="s">
        <v>17</v>
      </c>
      <c r="S12" s="6"/>
      <c r="T12" s="6"/>
      <c r="U12" s="6"/>
      <c r="V12" s="6"/>
    </row>
    <row r="13" spans="1:27" ht="13" x14ac:dyDescent="0.3">
      <c r="A13" s="6"/>
      <c r="B13" s="7"/>
      <c r="C13" s="8"/>
      <c r="D13" s="9"/>
      <c r="E13" s="10"/>
      <c r="F13" s="12"/>
      <c r="G13" s="6"/>
      <c r="H13" s="6"/>
      <c r="I13" s="12"/>
      <c r="J13" s="6"/>
      <c r="K13" s="15"/>
      <c r="L13" s="15"/>
      <c r="N13" s="6"/>
      <c r="O13" s="6"/>
      <c r="P13" s="6"/>
      <c r="Q13" s="6"/>
      <c r="S13" s="6"/>
      <c r="T13" s="6"/>
      <c r="U13" s="6"/>
      <c r="V13" s="6"/>
    </row>
    <row r="14" spans="1:27" ht="13" x14ac:dyDescent="0.3">
      <c r="A14" s="6">
        <v>9</v>
      </c>
      <c r="B14" s="7">
        <f>+C14</f>
        <v>44376</v>
      </c>
      <c r="C14" s="8">
        <v>44376</v>
      </c>
      <c r="D14" s="9">
        <v>0.72916666666666663</v>
      </c>
      <c r="E14" s="10"/>
      <c r="F14" s="12" t="str">
        <f>IF($G12+$J12&gt;0,(IF($G12&lt;$J12,CONCATENATE(S14,$F12),CONCATENATE(S14,$I12))),N14)</f>
        <v>Great Valley</v>
      </c>
      <c r="G14" s="6">
        <v>10</v>
      </c>
      <c r="H14" s="6" t="s">
        <v>33</v>
      </c>
      <c r="I14" s="12" t="str">
        <f>IF($G11+$J11&gt;0,(IF($G11&gt;$J11,CONCATENATE(V14,$F11),CONCATENATE(V14,$I11))),Q14)</f>
        <v>BP/DS</v>
      </c>
      <c r="J14" s="6">
        <v>0</v>
      </c>
      <c r="K14" s="15" t="s">
        <v>58</v>
      </c>
      <c r="L14" s="15" t="s">
        <v>61</v>
      </c>
      <c r="N14" s="6" t="s">
        <v>47</v>
      </c>
      <c r="O14" s="6">
        <v>12</v>
      </c>
      <c r="P14" s="6">
        <v>11</v>
      </c>
      <c r="Q14" s="6" t="s">
        <v>22</v>
      </c>
      <c r="S14" s="6"/>
      <c r="T14" s="6"/>
      <c r="U14" s="6"/>
      <c r="V14" s="6"/>
    </row>
    <row r="15" spans="1:27" ht="13" x14ac:dyDescent="0.3">
      <c r="A15" s="6" t="s">
        <v>34</v>
      </c>
      <c r="B15" s="7"/>
      <c r="C15" s="8"/>
      <c r="D15" s="9"/>
      <c r="E15" s="17"/>
      <c r="F15" s="16"/>
      <c r="G15" s="14"/>
      <c r="H15" s="14"/>
      <c r="I15" s="16"/>
      <c r="J15" s="14"/>
      <c r="K15" s="15"/>
      <c r="L15" s="15"/>
      <c r="N15" s="6"/>
      <c r="O15" s="6"/>
      <c r="P15" s="6"/>
      <c r="Q15" s="6"/>
      <c r="S15" s="6"/>
      <c r="T15" s="6"/>
      <c r="U15" s="6"/>
      <c r="V15" s="6"/>
    </row>
    <row r="16" spans="1:27" ht="13" x14ac:dyDescent="0.3">
      <c r="A16" s="6">
        <v>10</v>
      </c>
      <c r="B16" s="23">
        <f t="shared" ref="B16" si="4">+C16</f>
        <v>44379</v>
      </c>
      <c r="C16" s="24">
        <v>44379</v>
      </c>
      <c r="D16" s="26">
        <v>0.72916666666666663</v>
      </c>
      <c r="E16" s="10"/>
      <c r="F16" s="12" t="str">
        <f>IF($G12+$J12&gt;0,(IF($G12&gt;$J12,CONCATENATE(S16,$F12),CONCATENATE(S16,$I12))),N16)</f>
        <v>Exton</v>
      </c>
      <c r="G16" s="6">
        <v>6</v>
      </c>
      <c r="H16" s="6" t="s">
        <v>33</v>
      </c>
      <c r="I16" s="12" t="str">
        <f>IF($G14+$J14&gt;0,(IF($G14&gt;$J14,CONCATENATE(V16,$F14),CONCATENATE(V16,$I14))),Q16)</f>
        <v>Great Valley</v>
      </c>
      <c r="J16" s="6">
        <v>0</v>
      </c>
      <c r="K16" s="25" t="s">
        <v>58</v>
      </c>
      <c r="L16" s="15" t="s">
        <v>61</v>
      </c>
      <c r="N16" s="6" t="s">
        <v>23</v>
      </c>
      <c r="O16" s="6">
        <v>12</v>
      </c>
      <c r="P16" s="6">
        <v>14</v>
      </c>
      <c r="Q16" s="6" t="s">
        <v>26</v>
      </c>
      <c r="S16" s="6"/>
      <c r="T16" s="6"/>
      <c r="U16" s="6"/>
      <c r="V16" s="6"/>
    </row>
    <row r="17" spans="1:22" ht="13" x14ac:dyDescent="0.3">
      <c r="A17" s="6"/>
      <c r="B17" s="7"/>
      <c r="C17" s="8"/>
      <c r="D17" s="9"/>
      <c r="E17" s="10"/>
      <c r="F17" s="12"/>
      <c r="G17" s="6"/>
      <c r="H17" s="6"/>
      <c r="I17" s="12"/>
      <c r="J17" s="6"/>
      <c r="K17" s="15"/>
      <c r="L17" s="15"/>
      <c r="N17" s="6"/>
      <c r="O17" s="6"/>
      <c r="P17" s="6"/>
      <c r="Q17" s="6"/>
      <c r="S17" s="6"/>
      <c r="T17" s="6"/>
      <c r="U17" s="6"/>
      <c r="V17" s="6"/>
    </row>
    <row r="18" spans="1:22" ht="13" x14ac:dyDescent="0.3">
      <c r="A18" s="6">
        <v>11</v>
      </c>
      <c r="B18" s="23">
        <f t="shared" ref="B18" si="5">+C18</f>
        <v>44380</v>
      </c>
      <c r="C18" s="24">
        <v>44380</v>
      </c>
      <c r="D18" s="26">
        <v>0.45833333333333331</v>
      </c>
      <c r="E18" s="10"/>
      <c r="F18" s="12" t="str">
        <f>IF(G16+J16&gt;0,(IF(G16&gt;J16,CONCATENATE(S18,F16),CONCATENATE(V18,I16))),N18)</f>
        <v>Exton</v>
      </c>
      <c r="G18" s="6"/>
      <c r="H18" s="6" t="s">
        <v>33</v>
      </c>
      <c r="I18" s="12" t="str">
        <f>IF(J16&gt;G16,F16,"if necessary")</f>
        <v>if necessary</v>
      </c>
      <c r="J18" s="6"/>
      <c r="K18" s="15" t="s">
        <v>59</v>
      </c>
      <c r="L18" s="15" t="s">
        <v>61</v>
      </c>
      <c r="N18" s="6" t="s">
        <v>27</v>
      </c>
      <c r="O18" s="6">
        <v>16</v>
      </c>
      <c r="P18" s="6">
        <v>16</v>
      </c>
      <c r="Q18" s="6" t="s">
        <v>48</v>
      </c>
      <c r="S18" s="6"/>
      <c r="T18" s="6"/>
      <c r="U18" s="6"/>
      <c r="V18" s="6"/>
    </row>
    <row r="19" spans="1:22" ht="13" x14ac:dyDescent="0.3">
      <c r="A19" s="6"/>
      <c r="B19" s="7"/>
      <c r="C19" s="8"/>
      <c r="D19" s="9"/>
      <c r="E19" s="10"/>
      <c r="G19" s="6"/>
      <c r="H19" s="6"/>
      <c r="J19" s="6"/>
      <c r="K19" s="15"/>
      <c r="L19" s="15"/>
      <c r="N19" s="6"/>
      <c r="O19" s="6"/>
      <c r="P19" s="6"/>
      <c r="Q19" s="6"/>
      <c r="S19" s="6"/>
      <c r="T19" s="6"/>
      <c r="U19" s="6"/>
      <c r="V19" s="6"/>
    </row>
    <row r="20" spans="1:22" ht="13" x14ac:dyDescent="0.3">
      <c r="A20" s="19" t="s">
        <v>6</v>
      </c>
      <c r="B20" s="6"/>
      <c r="C20" s="8"/>
      <c r="D20" s="9"/>
      <c r="E20" s="10"/>
      <c r="F20" s="12" t="str">
        <f>IF($G18+$J18&gt;0,(IF($G18&gt;$J18,$F18,$I18)),(IF($G16+$J16&gt;0,(IF($G16&gt;$J16,$F16,$A20)),$A20)))</f>
        <v>Exton</v>
      </c>
      <c r="G20" s="6"/>
      <c r="H20" s="6"/>
      <c r="I20" s="12"/>
      <c r="J20" s="6"/>
      <c r="K20" s="15"/>
      <c r="L20" s="15"/>
      <c r="N20" s="6"/>
      <c r="O20" s="6"/>
      <c r="P20" s="6"/>
      <c r="Q20" s="6"/>
      <c r="S20" s="6"/>
      <c r="T20" s="6"/>
      <c r="U20" s="6"/>
      <c r="V20" s="6"/>
    </row>
  </sheetData>
  <mergeCells count="3">
    <mergeCell ref="F1:J1"/>
    <mergeCell ref="N1:Q1"/>
    <mergeCell ref="S1:V1"/>
  </mergeCells>
  <phoneticPr fontId="3" type="noConversion"/>
  <printOptions horizontalCentered="1"/>
  <pageMargins left="0.25" right="0.25" top="0.5" bottom="0.5" header="0.25" footer="0.25"/>
  <pageSetup scale="72" orientation="landscape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3"/>
  <sheetViews>
    <sheetView workbookViewId="0">
      <selection activeCell="G23" sqref="G23"/>
    </sheetView>
  </sheetViews>
  <sheetFormatPr defaultColWidth="9.1796875" defaultRowHeight="12.5" x14ac:dyDescent="0.25"/>
  <cols>
    <col min="1" max="1" width="11.7265625" style="20" customWidth="1"/>
    <col min="2" max="7" width="11.7265625" style="1" customWidth="1"/>
    <col min="8" max="9" width="12.7265625" style="20" customWidth="1"/>
    <col min="10" max="16384" width="9.1796875" style="20"/>
  </cols>
  <sheetData>
    <row r="1" spans="1:14" ht="11.9" customHeight="1" x14ac:dyDescent="0.25">
      <c r="A1" s="1"/>
      <c r="H1" s="1"/>
      <c r="I1" s="1"/>
      <c r="J1" s="1"/>
      <c r="K1" s="1"/>
      <c r="L1" s="1"/>
      <c r="M1" s="1"/>
      <c r="N1" s="1"/>
    </row>
    <row r="2" spans="1:14" ht="11.9" customHeight="1" x14ac:dyDescent="0.25">
      <c r="A2" s="1"/>
      <c r="B2" s="1" t="str">
        <f>+SCHEDULE!F5</f>
        <v>Chester Valley</v>
      </c>
      <c r="H2" s="1"/>
      <c r="I2" s="1"/>
      <c r="J2" s="1"/>
      <c r="K2" s="1"/>
      <c r="L2" s="1"/>
      <c r="M2" s="1"/>
      <c r="N2" s="1"/>
    </row>
    <row r="3" spans="1:14" ht="11.9" customHeight="1" x14ac:dyDescent="0.25">
      <c r="A3" s="1"/>
      <c r="B3" s="31" t="s">
        <v>38</v>
      </c>
      <c r="H3" s="1"/>
      <c r="I3" s="1"/>
      <c r="J3" s="1"/>
      <c r="K3" s="1"/>
      <c r="L3" s="1"/>
      <c r="M3" s="1"/>
      <c r="N3" s="1"/>
    </row>
    <row r="4" spans="1:14" ht="11.9" customHeight="1" x14ac:dyDescent="0.25">
      <c r="A4" s="1"/>
      <c r="B4" s="34"/>
      <c r="D4" s="1" t="str">
        <f>+SCHEDULE!F12</f>
        <v>Great Valley</v>
      </c>
      <c r="H4" s="1"/>
      <c r="I4" s="1"/>
      <c r="J4" s="1"/>
      <c r="K4" s="1"/>
      <c r="L4" s="1"/>
      <c r="M4" s="1"/>
      <c r="N4" s="1"/>
    </row>
    <row r="5" spans="1:14" ht="11.9" customHeight="1" x14ac:dyDescent="0.25">
      <c r="A5" s="1"/>
      <c r="B5" s="34"/>
      <c r="C5" s="21"/>
      <c r="D5" s="31" t="s">
        <v>43</v>
      </c>
      <c r="H5" s="1"/>
      <c r="I5" s="1"/>
      <c r="J5" s="1"/>
      <c r="K5" s="1"/>
      <c r="L5" s="1"/>
      <c r="M5" s="1"/>
      <c r="N5" s="1"/>
    </row>
    <row r="6" spans="1:14" ht="11.9" customHeight="1" x14ac:dyDescent="0.25">
      <c r="A6" s="1" t="str">
        <f>+SCHEDULE!F2</f>
        <v>Great Valley</v>
      </c>
      <c r="B6" s="34"/>
      <c r="D6" s="34"/>
      <c r="H6" s="1"/>
      <c r="I6" s="1"/>
      <c r="J6" s="1"/>
      <c r="K6" s="1"/>
      <c r="L6" s="1"/>
      <c r="M6" s="1"/>
      <c r="N6" s="1"/>
    </row>
    <row r="7" spans="1:14" ht="11.9" customHeight="1" x14ac:dyDescent="0.25">
      <c r="A7" s="31" t="s">
        <v>36</v>
      </c>
      <c r="B7" s="32"/>
      <c r="D7" s="34"/>
      <c r="H7" s="1"/>
      <c r="I7" s="1"/>
      <c r="J7" s="1"/>
      <c r="K7" s="1"/>
      <c r="L7" s="1"/>
      <c r="M7" s="1"/>
      <c r="N7" s="1"/>
    </row>
    <row r="8" spans="1:14" ht="11.9" customHeight="1" x14ac:dyDescent="0.25">
      <c r="A8" s="32"/>
      <c r="B8" s="1" t="str">
        <f>+SCHEDULE!I5</f>
        <v>Great Valley</v>
      </c>
      <c r="D8" s="34"/>
      <c r="H8" s="1"/>
      <c r="I8" s="1"/>
      <c r="J8" s="1"/>
      <c r="K8" s="1"/>
      <c r="L8" s="1"/>
      <c r="M8" s="1"/>
      <c r="N8" s="1"/>
    </row>
    <row r="9" spans="1:14" ht="11.9" customHeight="1" x14ac:dyDescent="0.25">
      <c r="A9" s="1" t="str">
        <f>+SCHEDULE!I2</f>
        <v>Lower Merion</v>
      </c>
      <c r="D9" s="34"/>
      <c r="E9" s="1" t="str">
        <f>+SCHEDULE!F16</f>
        <v>Exton</v>
      </c>
      <c r="H9" s="1"/>
      <c r="I9" s="1"/>
      <c r="J9" s="1"/>
      <c r="K9" s="1"/>
      <c r="L9" s="1"/>
      <c r="M9" s="1"/>
      <c r="N9" s="1"/>
    </row>
    <row r="10" spans="1:14" ht="11.9" customHeight="1" x14ac:dyDescent="0.25">
      <c r="A10" s="1"/>
      <c r="D10" s="34"/>
      <c r="E10" s="33" t="s">
        <v>45</v>
      </c>
      <c r="H10" s="1"/>
      <c r="I10" s="1"/>
      <c r="J10" s="1"/>
      <c r="K10" s="1"/>
      <c r="L10" s="1"/>
      <c r="M10" s="1"/>
      <c r="N10" s="1"/>
    </row>
    <row r="11" spans="1:14" ht="11.9" customHeight="1" x14ac:dyDescent="0.25">
      <c r="A11" s="1" t="str">
        <f>+SCHEDULE!F3</f>
        <v>BP/DS</v>
      </c>
      <c r="D11" s="34"/>
      <c r="E11" s="34"/>
      <c r="H11" s="1"/>
      <c r="I11" s="1"/>
      <c r="J11" s="1"/>
      <c r="K11" s="1"/>
      <c r="L11" s="1"/>
      <c r="M11" s="1"/>
      <c r="N11" s="1"/>
    </row>
    <row r="12" spans="1:14" ht="11.9" customHeight="1" x14ac:dyDescent="0.25">
      <c r="A12" s="31" t="s">
        <v>37</v>
      </c>
      <c r="B12" s="1" t="str">
        <f>+SCHEDULE!F6</f>
        <v>Exton</v>
      </c>
      <c r="D12" s="34"/>
      <c r="E12" s="34"/>
      <c r="H12" s="1"/>
      <c r="I12" s="1"/>
      <c r="J12" s="1"/>
      <c r="K12" s="1"/>
      <c r="L12" s="1"/>
      <c r="M12" s="1"/>
      <c r="N12" s="1"/>
    </row>
    <row r="13" spans="1:14" ht="11.9" customHeight="1" x14ac:dyDescent="0.25">
      <c r="A13" s="32"/>
      <c r="B13" s="31" t="s">
        <v>39</v>
      </c>
      <c r="D13" s="34"/>
      <c r="E13" s="34"/>
      <c r="H13" s="1"/>
      <c r="I13" s="1"/>
      <c r="J13" s="1"/>
      <c r="K13" s="1"/>
      <c r="L13" s="1"/>
      <c r="M13" s="1"/>
      <c r="N13" s="1"/>
    </row>
    <row r="14" spans="1:14" ht="11.9" customHeight="1" x14ac:dyDescent="0.25">
      <c r="A14" s="1" t="str">
        <f>+SCHEDULE!I3</f>
        <v>Exton</v>
      </c>
      <c r="B14" s="34"/>
      <c r="D14" s="34"/>
      <c r="E14" s="34"/>
      <c r="H14" s="1"/>
      <c r="I14" s="1"/>
      <c r="J14" s="1"/>
      <c r="K14" s="1"/>
      <c r="L14" s="1"/>
      <c r="M14" s="1"/>
      <c r="N14" s="1"/>
    </row>
    <row r="15" spans="1:14" ht="11.9" customHeight="1" x14ac:dyDescent="0.25">
      <c r="A15" s="1"/>
      <c r="B15" s="34"/>
      <c r="C15" s="22"/>
      <c r="D15" s="32"/>
      <c r="E15" s="34"/>
      <c r="F15" s="1" t="str">
        <f>+SCHEDULE!F18</f>
        <v>Exton</v>
      </c>
      <c r="H15" s="1"/>
      <c r="I15" s="1"/>
      <c r="J15" s="1"/>
      <c r="K15" s="1"/>
      <c r="L15" s="1"/>
      <c r="M15" s="1"/>
      <c r="N15" s="1"/>
    </row>
    <row r="16" spans="1:14" ht="11.9" customHeight="1" x14ac:dyDescent="0.25">
      <c r="A16" s="1"/>
      <c r="B16" s="34"/>
      <c r="D16" s="1" t="str">
        <f>+SCHEDULE!I12</f>
        <v>Exton</v>
      </c>
      <c r="E16" s="34"/>
      <c r="F16" s="33" t="s">
        <v>46</v>
      </c>
      <c r="H16" s="1"/>
      <c r="I16" s="1"/>
      <c r="J16" s="1"/>
      <c r="K16" s="1"/>
      <c r="L16" s="1"/>
      <c r="M16" s="1"/>
      <c r="N16" s="1"/>
    </row>
    <row r="17" spans="1:14" ht="11.9" customHeight="1" x14ac:dyDescent="0.25">
      <c r="A17" s="1"/>
      <c r="B17" s="32"/>
      <c r="E17" s="34"/>
      <c r="F17" s="34"/>
      <c r="H17" s="1"/>
      <c r="I17" s="1"/>
      <c r="J17" s="1"/>
      <c r="K17" s="1"/>
      <c r="L17" s="1"/>
      <c r="M17" s="1"/>
      <c r="N17" s="1"/>
    </row>
    <row r="18" spans="1:14" ht="11.9" customHeight="1" x14ac:dyDescent="0.25">
      <c r="A18" s="1"/>
      <c r="B18" s="1" t="str">
        <f>+SCHEDULE!I6</f>
        <v>Lower Perk</v>
      </c>
      <c r="E18" s="34"/>
      <c r="F18" s="34"/>
      <c r="H18" s="1"/>
      <c r="I18" s="1"/>
      <c r="J18" s="1"/>
      <c r="K18" s="1"/>
      <c r="L18" s="1"/>
      <c r="M18" s="1"/>
      <c r="N18" s="1"/>
    </row>
    <row r="19" spans="1:14" ht="11.9" customHeight="1" x14ac:dyDescent="0.25">
      <c r="A19" s="1"/>
      <c r="D19" s="1" t="str">
        <f>+SCHEDULE!F14</f>
        <v>Great Valley</v>
      </c>
      <c r="E19" s="34"/>
      <c r="F19" s="34"/>
      <c r="H19" s="1"/>
      <c r="I19" s="1"/>
      <c r="J19" s="1"/>
      <c r="K19" s="1"/>
      <c r="L19" s="1"/>
      <c r="M19" s="1"/>
      <c r="N19" s="1"/>
    </row>
    <row r="20" spans="1:14" ht="11.9" customHeight="1" x14ac:dyDescent="0.25">
      <c r="A20" s="1"/>
      <c r="D20" s="35" t="s">
        <v>44</v>
      </c>
      <c r="E20" s="34"/>
      <c r="F20" s="34"/>
      <c r="H20" s="1"/>
      <c r="I20" s="1"/>
      <c r="J20" s="1"/>
      <c r="K20" s="1"/>
      <c r="L20" s="1"/>
      <c r="M20" s="1"/>
      <c r="N20" s="1"/>
    </row>
    <row r="21" spans="1:14" ht="11.25" customHeight="1" x14ac:dyDescent="0.25">
      <c r="A21" s="1"/>
      <c r="D21" s="34"/>
      <c r="E21" s="34"/>
      <c r="F21" s="34"/>
      <c r="H21" s="1"/>
      <c r="I21" s="1"/>
      <c r="J21" s="1"/>
      <c r="K21" s="1"/>
      <c r="L21" s="1"/>
      <c r="M21" s="1"/>
      <c r="N21" s="1"/>
    </row>
    <row r="22" spans="1:14" ht="11.9" customHeight="1" x14ac:dyDescent="0.25">
      <c r="A22" s="1"/>
      <c r="B22" s="1" t="str">
        <f>+SCHEDULE!F8</f>
        <v>Lower Merion</v>
      </c>
      <c r="D22" s="34"/>
      <c r="E22" s="34"/>
      <c r="F22" s="34"/>
      <c r="H22" s="1"/>
      <c r="I22" s="1"/>
      <c r="J22" s="1"/>
      <c r="K22" s="1"/>
      <c r="L22" s="1"/>
      <c r="M22" s="1"/>
      <c r="N22" s="1"/>
    </row>
    <row r="23" spans="1:14" ht="11.9" customHeight="1" x14ac:dyDescent="0.25">
      <c r="A23" s="1"/>
      <c r="B23" s="31" t="s">
        <v>40</v>
      </c>
      <c r="C23" s="1" t="str">
        <f>+SCHEDULE!F11</f>
        <v>Lower Merion</v>
      </c>
      <c r="D23" s="34"/>
      <c r="E23" s="32"/>
      <c r="F23" s="34"/>
      <c r="G23" s="22" t="str">
        <f>+SCHEDULE!F20</f>
        <v>Exton</v>
      </c>
      <c r="H23" s="1"/>
      <c r="I23" s="1"/>
      <c r="J23" s="1"/>
      <c r="K23" s="1"/>
      <c r="L23" s="1"/>
      <c r="M23" s="1"/>
    </row>
    <row r="24" spans="1:14" ht="11.9" customHeight="1" x14ac:dyDescent="0.25">
      <c r="A24" s="1"/>
      <c r="B24" s="32"/>
      <c r="C24" s="35" t="s">
        <v>42</v>
      </c>
      <c r="D24" s="34"/>
      <c r="E24" s="1" t="str">
        <f>+SCHEDULE!I16</f>
        <v>Great Valley</v>
      </c>
      <c r="F24" s="34"/>
      <c r="H24" s="1"/>
      <c r="I24" s="1"/>
      <c r="J24" s="1"/>
      <c r="K24" s="1"/>
      <c r="L24" s="1"/>
      <c r="M24" s="1"/>
    </row>
    <row r="25" spans="1:14" ht="11.9" customHeight="1" x14ac:dyDescent="0.25">
      <c r="A25" s="1"/>
      <c r="B25" s="1" t="str">
        <f>+SCHEDULE!I8</f>
        <v>Lower Perk</v>
      </c>
      <c r="C25" s="34"/>
      <c r="D25" s="34"/>
      <c r="F25" s="34"/>
      <c r="H25" s="1"/>
      <c r="I25" s="1"/>
      <c r="J25" s="1"/>
      <c r="K25" s="1"/>
      <c r="L25" s="1"/>
      <c r="M25" s="1"/>
    </row>
    <row r="26" spans="1:14" ht="11.9" customHeight="1" x14ac:dyDescent="0.25">
      <c r="A26" s="1"/>
      <c r="C26" s="34"/>
      <c r="D26" s="34"/>
      <c r="F26" s="34"/>
      <c r="H26" s="1"/>
      <c r="I26" s="1"/>
      <c r="J26" s="1"/>
      <c r="K26" s="1"/>
      <c r="L26" s="1"/>
      <c r="M26" s="1"/>
    </row>
    <row r="27" spans="1:14" ht="11.9" customHeight="1" x14ac:dyDescent="0.25">
      <c r="A27" s="1"/>
      <c r="C27" s="34"/>
      <c r="D27" s="32"/>
      <c r="F27" s="34"/>
      <c r="H27" s="1"/>
      <c r="I27" s="1"/>
      <c r="J27" s="1"/>
      <c r="K27" s="1"/>
      <c r="L27" s="1"/>
      <c r="M27" s="1"/>
    </row>
    <row r="28" spans="1:14" ht="11.9" customHeight="1" x14ac:dyDescent="0.25">
      <c r="A28" s="1"/>
      <c r="C28" s="34"/>
      <c r="D28" s="1" t="str">
        <f>+SCHEDULE!I14</f>
        <v>BP/DS</v>
      </c>
      <c r="F28" s="34"/>
      <c r="H28" s="1"/>
      <c r="I28" s="1"/>
      <c r="J28" s="1"/>
      <c r="K28" s="1"/>
      <c r="L28" s="1"/>
      <c r="M28" s="1"/>
    </row>
    <row r="29" spans="1:14" ht="11.9" customHeight="1" x14ac:dyDescent="0.25">
      <c r="A29" s="1"/>
      <c r="B29" s="1" t="str">
        <f>+SCHEDULE!F9</f>
        <v>BP/DS</v>
      </c>
      <c r="C29" s="34"/>
      <c r="F29" s="34"/>
      <c r="H29" s="1"/>
      <c r="I29" s="1"/>
      <c r="J29" s="1"/>
      <c r="K29" s="1"/>
      <c r="L29" s="1"/>
      <c r="M29" s="1"/>
    </row>
    <row r="30" spans="1:14" ht="11.9" customHeight="1" x14ac:dyDescent="0.25">
      <c r="A30" s="1"/>
      <c r="B30" s="31" t="s">
        <v>41</v>
      </c>
      <c r="C30" s="32"/>
      <c r="F30" s="34"/>
      <c r="H30" s="1"/>
      <c r="I30" s="1"/>
      <c r="J30" s="1"/>
      <c r="K30" s="1"/>
      <c r="L30" s="1"/>
      <c r="M30" s="1"/>
    </row>
    <row r="31" spans="1:14" ht="11.9" customHeight="1" x14ac:dyDescent="0.25">
      <c r="A31" s="1"/>
      <c r="B31" s="32"/>
      <c r="C31" s="1" t="str">
        <f>+SCHEDULE!I11</f>
        <v>BP/DS</v>
      </c>
      <c r="F31" s="32"/>
      <c r="H31" s="1"/>
      <c r="I31" s="1"/>
      <c r="J31" s="1"/>
      <c r="K31" s="1"/>
      <c r="L31" s="1"/>
      <c r="M31" s="1"/>
    </row>
    <row r="32" spans="1:14" ht="11.9" customHeight="1" x14ac:dyDescent="0.25">
      <c r="A32" s="1"/>
      <c r="B32" s="1" t="str">
        <f>+SCHEDULE!I9</f>
        <v>Chester Valley</v>
      </c>
      <c r="F32" s="1" t="str">
        <f>+SCHEDULE!I18</f>
        <v>if necessary</v>
      </c>
      <c r="H32" s="1"/>
      <c r="I32" s="1"/>
      <c r="J32" s="1"/>
      <c r="K32" s="1"/>
      <c r="L32" s="1"/>
      <c r="M32" s="1"/>
    </row>
    <row r="33" spans="1:14" ht="11.9" customHeight="1" x14ac:dyDescent="0.25">
      <c r="A33" s="1"/>
      <c r="H33" s="1"/>
      <c r="I33" s="1"/>
      <c r="J33" s="1"/>
      <c r="K33" s="1"/>
      <c r="L33" s="1"/>
      <c r="M33" s="1"/>
    </row>
    <row r="34" spans="1:14" ht="11.9" customHeight="1" x14ac:dyDescent="0.25">
      <c r="A34" s="1"/>
      <c r="H34" s="1"/>
      <c r="I34" s="1"/>
      <c r="J34" s="1"/>
      <c r="K34" s="1"/>
      <c r="L34" s="1"/>
      <c r="M34" s="1"/>
    </row>
    <row r="35" spans="1:14" ht="11.9" customHeight="1" x14ac:dyDescent="0.25">
      <c r="A35" s="1"/>
      <c r="H35" s="1"/>
      <c r="I35" s="1"/>
      <c r="J35" s="1"/>
      <c r="K35" s="1"/>
      <c r="L35" s="1"/>
      <c r="M35" s="1"/>
    </row>
    <row r="36" spans="1:14" ht="11.9" customHeight="1" x14ac:dyDescent="0.25">
      <c r="A36" s="1"/>
      <c r="H36" s="1"/>
      <c r="I36" s="1"/>
      <c r="J36" s="1"/>
      <c r="K36" s="1"/>
      <c r="L36" s="1"/>
      <c r="M36" s="1"/>
    </row>
    <row r="37" spans="1:14" ht="11.9" customHeight="1" x14ac:dyDescent="0.25">
      <c r="A37" s="1"/>
      <c r="H37" s="1"/>
      <c r="I37" s="1"/>
      <c r="J37" s="1"/>
      <c r="K37" s="1"/>
      <c r="L37" s="1"/>
      <c r="M37" s="1"/>
    </row>
    <row r="38" spans="1:14" ht="11.9" customHeight="1" x14ac:dyDescent="0.25">
      <c r="A38" s="1"/>
      <c r="H38" s="1"/>
      <c r="I38" s="1"/>
      <c r="J38" s="1"/>
      <c r="K38" s="1"/>
      <c r="L38" s="1"/>
      <c r="M38" s="1"/>
    </row>
    <row r="39" spans="1:14" ht="11.9" customHeight="1" x14ac:dyDescent="0.25">
      <c r="A39" s="1"/>
      <c r="H39" s="1"/>
      <c r="I39" s="1"/>
      <c r="J39" s="1"/>
      <c r="K39" s="1"/>
      <c r="L39" s="1"/>
      <c r="M39" s="1"/>
    </row>
    <row r="40" spans="1:14" ht="11.9" customHeight="1" x14ac:dyDescent="0.25">
      <c r="A40" s="1"/>
      <c r="H40" s="1"/>
      <c r="I40" s="1"/>
      <c r="J40" s="1"/>
      <c r="K40" s="1"/>
      <c r="L40" s="1"/>
      <c r="M40" s="1"/>
    </row>
    <row r="41" spans="1:14" ht="11.9" customHeight="1" x14ac:dyDescent="0.25">
      <c r="A41" s="1"/>
      <c r="H41" s="1"/>
      <c r="I41" s="1"/>
      <c r="J41" s="1"/>
      <c r="K41" s="1"/>
      <c r="L41" s="1"/>
      <c r="M41" s="1"/>
      <c r="N41" s="1"/>
    </row>
    <row r="42" spans="1:14" ht="11.9" customHeight="1" x14ac:dyDescent="0.25">
      <c r="A42" s="1"/>
      <c r="H42" s="1"/>
      <c r="I42" s="1"/>
      <c r="J42" s="1"/>
      <c r="K42" s="1"/>
      <c r="L42" s="1"/>
      <c r="M42" s="1"/>
      <c r="N42" s="1"/>
    </row>
    <row r="43" spans="1:14" ht="11.9" customHeight="1" x14ac:dyDescent="0.25">
      <c r="A43" s="1"/>
      <c r="H43" s="1"/>
      <c r="I43" s="1"/>
      <c r="J43" s="1"/>
      <c r="K43" s="1"/>
      <c r="L43" s="1"/>
      <c r="M43" s="1"/>
      <c r="N43" s="1"/>
    </row>
    <row r="44" spans="1:14" ht="11.9" customHeight="1" x14ac:dyDescent="0.25">
      <c r="A44" s="1"/>
      <c r="H44" s="1"/>
      <c r="I44" s="1"/>
      <c r="J44" s="1"/>
      <c r="K44" s="1"/>
      <c r="L44" s="1"/>
      <c r="M44" s="1"/>
      <c r="N44" s="1"/>
    </row>
    <row r="45" spans="1:14" ht="11.9" customHeight="1" x14ac:dyDescent="0.25">
      <c r="A45" s="1"/>
      <c r="H45" s="1"/>
      <c r="I45" s="1"/>
      <c r="J45" s="1"/>
      <c r="K45" s="1"/>
      <c r="L45" s="1"/>
      <c r="M45" s="1"/>
      <c r="N45" s="1"/>
    </row>
    <row r="46" spans="1:14" ht="11.9" customHeight="1" x14ac:dyDescent="0.25">
      <c r="A46" s="1"/>
      <c r="H46" s="1"/>
      <c r="I46" s="1"/>
      <c r="J46" s="1"/>
      <c r="K46" s="1"/>
      <c r="L46" s="1"/>
      <c r="M46" s="1"/>
      <c r="N46" s="1"/>
    </row>
    <row r="47" spans="1:14" ht="11.9" customHeight="1" x14ac:dyDescent="0.25">
      <c r="A47" s="1"/>
      <c r="H47" s="1"/>
      <c r="I47" s="1"/>
      <c r="J47" s="1"/>
      <c r="K47" s="1"/>
      <c r="L47" s="1"/>
      <c r="M47" s="1"/>
      <c r="N47" s="1"/>
    </row>
    <row r="48" spans="1:14" ht="11.9" customHeight="1" x14ac:dyDescent="0.25">
      <c r="A48" s="1"/>
      <c r="H48" s="1"/>
      <c r="I48" s="1"/>
      <c r="J48" s="1"/>
      <c r="K48" s="1"/>
      <c r="L48" s="1"/>
      <c r="M48" s="1"/>
      <c r="N48" s="1"/>
    </row>
    <row r="49" spans="1:14" ht="11.9" customHeight="1" x14ac:dyDescent="0.25">
      <c r="A49" s="1"/>
      <c r="H49" s="1"/>
      <c r="I49" s="1"/>
      <c r="J49" s="1"/>
      <c r="K49" s="1"/>
      <c r="L49" s="1"/>
      <c r="M49" s="1"/>
      <c r="N49" s="1"/>
    </row>
    <row r="50" spans="1:14" ht="11.9" customHeight="1" x14ac:dyDescent="0.25">
      <c r="A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</row>
    <row r="52" spans="1:14" x14ac:dyDescent="0.25">
      <c r="A52" s="1"/>
    </row>
    <row r="53" spans="1:14" x14ac:dyDescent="0.25">
      <c r="A53" s="1"/>
    </row>
    <row r="54" spans="1:14" x14ac:dyDescent="0.25">
      <c r="A54" s="1"/>
    </row>
    <row r="55" spans="1:14" x14ac:dyDescent="0.25">
      <c r="A55" s="1"/>
    </row>
    <row r="56" spans="1:14" x14ac:dyDescent="0.25">
      <c r="A56" s="1"/>
    </row>
    <row r="57" spans="1:14" x14ac:dyDescent="0.25">
      <c r="A57" s="1"/>
    </row>
    <row r="58" spans="1:14" x14ac:dyDescent="0.25">
      <c r="A58" s="1"/>
    </row>
    <row r="59" spans="1:14" x14ac:dyDescent="0.25">
      <c r="A59" s="1"/>
    </row>
    <row r="60" spans="1:14" x14ac:dyDescent="0.25">
      <c r="A60" s="1"/>
    </row>
    <row r="61" spans="1:14" x14ac:dyDescent="0.25">
      <c r="A61" s="1"/>
    </row>
    <row r="62" spans="1:14" x14ac:dyDescent="0.25">
      <c r="A62" s="1"/>
    </row>
    <row r="63" spans="1:14" x14ac:dyDescent="0.25">
      <c r="A63" s="1"/>
    </row>
    <row r="64" spans="1:14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</sheetData>
  <mergeCells count="11">
    <mergeCell ref="A7:A8"/>
    <mergeCell ref="A12:A13"/>
    <mergeCell ref="E10:E23"/>
    <mergeCell ref="F16:F31"/>
    <mergeCell ref="D5:D15"/>
    <mergeCell ref="B23:B24"/>
    <mergeCell ref="B30:B31"/>
    <mergeCell ref="C24:C30"/>
    <mergeCell ref="D20:D27"/>
    <mergeCell ref="B13:B17"/>
    <mergeCell ref="B3:B7"/>
  </mergeCells>
  <phoneticPr fontId="3" type="noConversion"/>
  <printOptions horizontalCentered="1"/>
  <pageMargins left="0.25" right="0.25" top="0.5" bottom="0.5" header="0.25" footer="0.25"/>
  <pageSetup orientation="landscape" horizontalDpi="4294967293" r:id="rId1"/>
  <headerFooter alignWithMargins="0">
    <oddHeader>&amp;F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8" sqref="A8"/>
    </sheetView>
  </sheetViews>
  <sheetFormatPr defaultRowHeight="12.5" x14ac:dyDescent="0.25"/>
  <sheetData>
    <row r="1" spans="1:2" x14ac:dyDescent="0.25">
      <c r="A1">
        <v>0</v>
      </c>
      <c r="B1" t="s">
        <v>7</v>
      </c>
    </row>
    <row r="2" spans="1:2" x14ac:dyDescent="0.25">
      <c r="A2">
        <v>1</v>
      </c>
      <c r="B2" t="s">
        <v>8</v>
      </c>
    </row>
    <row r="3" spans="1:2" x14ac:dyDescent="0.25">
      <c r="A3">
        <v>2</v>
      </c>
      <c r="B3" t="s">
        <v>9</v>
      </c>
    </row>
    <row r="4" spans="1:2" x14ac:dyDescent="0.25">
      <c r="A4">
        <v>3</v>
      </c>
      <c r="B4" t="s">
        <v>10</v>
      </c>
    </row>
    <row r="5" spans="1:2" x14ac:dyDescent="0.25">
      <c r="A5">
        <v>4</v>
      </c>
      <c r="B5" t="s">
        <v>11</v>
      </c>
    </row>
    <row r="6" spans="1:2" x14ac:dyDescent="0.25">
      <c r="A6">
        <v>5</v>
      </c>
      <c r="B6" t="s">
        <v>12</v>
      </c>
    </row>
    <row r="7" spans="1:2" x14ac:dyDescent="0.25">
      <c r="A7">
        <v>6</v>
      </c>
      <c r="B7" t="s">
        <v>13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BRACKET</vt:lpstr>
      <vt:lpstr>DAYS</vt:lpstr>
      <vt:lpstr>DOW</vt:lpstr>
    </vt:vector>
  </TitlesOfParts>
  <Company>Bon Secours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Nartowicz</dc:creator>
  <cp:lastModifiedBy>Bob Herman</cp:lastModifiedBy>
  <cp:lastPrinted>2021-06-22T20:32:48Z</cp:lastPrinted>
  <dcterms:created xsi:type="dcterms:W3CDTF">2005-05-15T21:01:56Z</dcterms:created>
  <dcterms:modified xsi:type="dcterms:W3CDTF">2021-07-06T12:18:48Z</dcterms:modified>
</cp:coreProperties>
</file>