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Removable Disk\JB_Flash_Drive\Jeff\ELL_2022\PA_Dist_27\All_Stars\Schedules\"/>
    </mc:Choice>
  </mc:AlternateContent>
  <xr:revisionPtr revIDLastSave="0" documentId="8_{E2C0860F-3E02-4A16-AA7C-DF3349227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1" r:id="rId1"/>
    <sheet name="BRACKET" sheetId="2" r:id="rId2"/>
    <sheet name="DAYS" sheetId="3" state="hidden" r:id="rId3"/>
  </sheets>
  <definedNames>
    <definedName name="Day">#REF!</definedName>
    <definedName name="DOW">DAYS!$A$1:$B$7</definedName>
    <definedName name="_xlnm.Print_Titles" localSheetId="0">SCHEDULE!$A:$E,SCHEDULE!$1:$1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4" i="1" l="1"/>
  <c r="AI13" i="1"/>
  <c r="AI12" i="1"/>
  <c r="AI11" i="1"/>
  <c r="AI10" i="1"/>
  <c r="AI9" i="1"/>
  <c r="AI8" i="1"/>
  <c r="AI7" i="1"/>
  <c r="AI6" i="1"/>
  <c r="AI5" i="1"/>
  <c r="AI4" i="1"/>
  <c r="AI3" i="1"/>
  <c r="AI2" i="1"/>
  <c r="F36" i="1"/>
  <c r="I34" i="1"/>
  <c r="H44" i="2" s="1"/>
  <c r="U11" i="1" l="1"/>
  <c r="I11" i="1" s="1"/>
  <c r="B26" i="2" s="1"/>
  <c r="F34" i="1"/>
  <c r="H24" i="2" s="1"/>
  <c r="I32" i="1"/>
  <c r="G33" i="2" s="1"/>
  <c r="F32" i="1"/>
  <c r="G12" i="2" s="1"/>
  <c r="I30" i="1"/>
  <c r="F27" i="2" s="1"/>
  <c r="F30" i="1"/>
  <c r="F38" i="2" s="1"/>
  <c r="F28" i="1"/>
  <c r="E43" i="2" s="1"/>
  <c r="I28" i="1"/>
  <c r="E32" i="2" s="1"/>
  <c r="I20" i="1"/>
  <c r="C25" i="2" s="1"/>
  <c r="N34" i="1"/>
  <c r="N32" i="1"/>
  <c r="N30" i="1"/>
  <c r="N28" i="1"/>
  <c r="N26" i="1"/>
  <c r="N25" i="1"/>
  <c r="N24" i="1"/>
  <c r="N22" i="1"/>
  <c r="N21" i="1"/>
  <c r="N20" i="1"/>
  <c r="N19" i="1"/>
  <c r="N17" i="1"/>
  <c r="N16" i="1"/>
  <c r="N15" i="1"/>
  <c r="N14" i="1"/>
  <c r="N12" i="1"/>
  <c r="N11" i="1"/>
  <c r="N10" i="1"/>
  <c r="N9" i="1"/>
  <c r="N8" i="1"/>
  <c r="N6" i="1"/>
  <c r="N5" i="1"/>
  <c r="N4" i="1"/>
  <c r="N3" i="1"/>
  <c r="I32" i="2"/>
  <c r="B34" i="1"/>
  <c r="B32" i="1"/>
  <c r="B30" i="1"/>
  <c r="B28" i="1"/>
  <c r="B26" i="1"/>
  <c r="B25" i="1"/>
  <c r="B24" i="1"/>
  <c r="B22" i="1"/>
  <c r="B21" i="1"/>
  <c r="B20" i="1"/>
  <c r="B19" i="1"/>
  <c r="B17" i="1"/>
  <c r="B16" i="1"/>
  <c r="B15" i="1"/>
  <c r="B14" i="1"/>
  <c r="B12" i="1"/>
  <c r="B11" i="1"/>
  <c r="B10" i="1"/>
  <c r="B9" i="1"/>
  <c r="B8" i="1"/>
  <c r="B6" i="1"/>
  <c r="B5" i="1"/>
  <c r="B4" i="1"/>
  <c r="B3" i="1"/>
  <c r="B2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B3" i="1"/>
  <c r="U2" i="1" s="1"/>
  <c r="I2" i="1" s="1"/>
  <c r="A5" i="2" s="1"/>
  <c r="AE2" i="1"/>
  <c r="R2" i="1"/>
  <c r="F2" i="1" s="1"/>
  <c r="A2" i="2" s="1"/>
  <c r="N2" i="1"/>
  <c r="I26" i="1" l="1"/>
  <c r="D29" i="2" s="1"/>
  <c r="F15" i="1"/>
  <c r="B41" i="2" s="1"/>
  <c r="F8" i="1"/>
  <c r="AE17" i="1"/>
  <c r="AB4" i="1"/>
  <c r="B4" i="2" l="1"/>
  <c r="F19" i="1"/>
  <c r="AB5" i="1"/>
  <c r="R3" i="1"/>
  <c r="F3" i="1" s="1"/>
  <c r="A7" i="2" l="1"/>
  <c r="F16" i="1"/>
  <c r="C2" i="2"/>
  <c r="F24" i="1"/>
  <c r="E5" i="2" s="1"/>
  <c r="U3" i="1"/>
  <c r="I3" i="1" s="1"/>
  <c r="AB6" i="1"/>
  <c r="A10" i="2" l="1"/>
  <c r="F9" i="1"/>
  <c r="B46" i="2"/>
  <c r="I22" i="1"/>
  <c r="C48" i="2" s="1"/>
  <c r="R4" i="1"/>
  <c r="F4" i="1" s="1"/>
  <c r="AB7" i="1"/>
  <c r="A12" i="2" l="1"/>
  <c r="F10" i="1"/>
  <c r="B8" i="2"/>
  <c r="I14" i="1"/>
  <c r="AB8" i="1"/>
  <c r="U4" i="1"/>
  <c r="I4" i="1" s="1"/>
  <c r="A15" i="2" l="1"/>
  <c r="F12" i="1"/>
  <c r="B39" i="2"/>
  <c r="F21" i="1"/>
  <c r="B13" i="2"/>
  <c r="F20" i="1"/>
  <c r="AB9" i="1"/>
  <c r="R5" i="1"/>
  <c r="F5" i="1" s="1"/>
  <c r="A32" i="2" l="1"/>
  <c r="F17" i="1"/>
  <c r="B34" i="2" s="1"/>
  <c r="A17" i="2"/>
  <c r="I12" i="1"/>
  <c r="A35" i="2" s="1"/>
  <c r="C38" i="2"/>
  <c r="F26" i="1"/>
  <c r="D36" i="2" s="1"/>
  <c r="C15" i="2"/>
  <c r="I24" i="1"/>
  <c r="E21" i="2" s="1"/>
  <c r="AB10" i="1"/>
  <c r="U5" i="1"/>
  <c r="I5" i="1" s="1"/>
  <c r="A20" i="2" l="1"/>
  <c r="I10" i="1"/>
  <c r="R6" i="1"/>
  <c r="F6" i="1" s="1"/>
  <c r="AB11" i="1"/>
  <c r="B19" i="2" l="1"/>
  <c r="I15" i="1"/>
  <c r="A22" i="2"/>
  <c r="F11" i="1"/>
  <c r="AB12" i="1"/>
  <c r="U6" i="1"/>
  <c r="I6" i="1" s="1"/>
  <c r="B44" i="2" l="1"/>
  <c r="F22" i="1"/>
  <c r="A25" i="2"/>
  <c r="F14" i="1"/>
  <c r="B36" i="2" s="1"/>
  <c r="B23" i="2"/>
  <c r="I16" i="1"/>
  <c r="B49" i="2" s="1"/>
  <c r="AB13" i="1"/>
  <c r="U9" i="1" s="1"/>
  <c r="I9" i="1" s="1"/>
  <c r="U8" i="1"/>
  <c r="I8" i="1" s="1"/>
  <c r="B1" i="2" l="1"/>
  <c r="I17" i="1"/>
  <c r="B11" i="2"/>
  <c r="I19" i="1"/>
  <c r="C42" i="2"/>
  <c r="F25" i="1"/>
  <c r="D46" i="2" s="1"/>
  <c r="C10" i="2" l="1"/>
  <c r="I25" i="1"/>
  <c r="D39" i="2" s="1"/>
  <c r="B31" i="2"/>
  <c r="I21" i="1"/>
  <c r="C32" i="2" s="1"/>
</calcChain>
</file>

<file path=xl/sharedStrings.xml><?xml version="1.0" encoding="utf-8"?>
<sst xmlns="http://schemas.openxmlformats.org/spreadsheetml/2006/main" count="200" uniqueCount="118">
  <si>
    <t>G #</t>
  </si>
  <si>
    <t>Day</t>
  </si>
  <si>
    <t>Date</t>
  </si>
  <si>
    <t>Time</t>
  </si>
  <si>
    <t>Teams</t>
  </si>
  <si>
    <t>Host</t>
  </si>
  <si>
    <t>FRI</t>
  </si>
  <si>
    <t>vs</t>
  </si>
  <si>
    <t>SAT</t>
  </si>
  <si>
    <t>WG-3</t>
  </si>
  <si>
    <t>LG-2</t>
  </si>
  <si>
    <t>SUN</t>
  </si>
  <si>
    <t>LG-5</t>
  </si>
  <si>
    <t>LG-3</t>
  </si>
  <si>
    <t>LG-1</t>
  </si>
  <si>
    <t>WG-4</t>
  </si>
  <si>
    <t>WG-5</t>
  </si>
  <si>
    <t>WG-6</t>
  </si>
  <si>
    <t>WG-7</t>
  </si>
  <si>
    <t>TUE</t>
  </si>
  <si>
    <t>WG-8</t>
  </si>
  <si>
    <t>WG-9</t>
  </si>
  <si>
    <t>LG-6</t>
  </si>
  <si>
    <t>WG-10</t>
  </si>
  <si>
    <t>WG-12</t>
  </si>
  <si>
    <t>WG-11</t>
  </si>
  <si>
    <t>WG-13</t>
  </si>
  <si>
    <t>WG-14</t>
  </si>
  <si>
    <t>THU</t>
  </si>
  <si>
    <t>WG-15</t>
  </si>
  <si>
    <t>WG-16</t>
  </si>
  <si>
    <t>WG-18</t>
  </si>
  <si>
    <t>WG-17</t>
  </si>
  <si>
    <t>WG-19</t>
  </si>
  <si>
    <t>WG-20</t>
  </si>
  <si>
    <t>WG-1</t>
  </si>
  <si>
    <t>WG-2</t>
  </si>
  <si>
    <t>LG-4</t>
  </si>
  <si>
    <t>LG-8</t>
  </si>
  <si>
    <t>LG-9</t>
  </si>
  <si>
    <t>LG-7</t>
  </si>
  <si>
    <t>WG-22</t>
  </si>
  <si>
    <t>WG-23</t>
  </si>
  <si>
    <t>WG-24</t>
  </si>
  <si>
    <t>WG-21</t>
  </si>
  <si>
    <t>LG-15</t>
  </si>
  <si>
    <t>LG-16</t>
  </si>
  <si>
    <t>LG-19</t>
  </si>
  <si>
    <t>LG-24</t>
  </si>
  <si>
    <t xml:space="preserve">(21   </t>
  </si>
  <si>
    <t>Champion</t>
  </si>
  <si>
    <t xml:space="preserve">(25   </t>
  </si>
  <si>
    <t>MON</t>
  </si>
  <si>
    <t>WED</t>
  </si>
  <si>
    <t>DIV</t>
  </si>
  <si>
    <t>GAME</t>
  </si>
  <si>
    <t>Display</t>
  </si>
  <si>
    <t>#</t>
  </si>
  <si>
    <t>Team</t>
  </si>
  <si>
    <t>Park</t>
  </si>
  <si>
    <t>Total</t>
  </si>
  <si>
    <t>(2</t>
  </si>
  <si>
    <t>(1</t>
  </si>
  <si>
    <t>(3</t>
  </si>
  <si>
    <t>(4</t>
  </si>
  <si>
    <t>(5</t>
  </si>
  <si>
    <t>(6</t>
  </si>
  <si>
    <t>(7</t>
  </si>
  <si>
    <t>(8</t>
  </si>
  <si>
    <t>(9</t>
  </si>
  <si>
    <t>(10</t>
  </si>
  <si>
    <t>(11</t>
  </si>
  <si>
    <t>(12</t>
  </si>
  <si>
    <t>(13</t>
  </si>
  <si>
    <t>(14</t>
  </si>
  <si>
    <t>(15</t>
  </si>
  <si>
    <t>(16</t>
  </si>
  <si>
    <t>(17</t>
  </si>
  <si>
    <t>(18</t>
  </si>
  <si>
    <t>(19</t>
  </si>
  <si>
    <t>(20</t>
  </si>
  <si>
    <t>(22</t>
  </si>
  <si>
    <t>(23</t>
  </si>
  <si>
    <t>(24</t>
  </si>
  <si>
    <t>LM</t>
  </si>
  <si>
    <t>CV</t>
  </si>
  <si>
    <t>LP</t>
  </si>
  <si>
    <t>UP</t>
  </si>
  <si>
    <t>BP</t>
  </si>
  <si>
    <t>RW1</t>
  </si>
  <si>
    <t>RW2</t>
  </si>
  <si>
    <t>GV1</t>
  </si>
  <si>
    <t>GV2</t>
  </si>
  <si>
    <t>PG/PT</t>
  </si>
  <si>
    <t>Exton</t>
  </si>
  <si>
    <t>DS</t>
  </si>
  <si>
    <t>Coventry</t>
  </si>
  <si>
    <t>Lower Perk</t>
  </si>
  <si>
    <t>Radnor-Wayne 1</t>
  </si>
  <si>
    <t>Great Valley 1</t>
  </si>
  <si>
    <t>Upper Providence</t>
  </si>
  <si>
    <t>Lower Merion</t>
  </si>
  <si>
    <t>Berwyn-Paoli</t>
  </si>
  <si>
    <t>Great Valley 2</t>
  </si>
  <si>
    <t>Pottstown</t>
  </si>
  <si>
    <t>Radnor-Wayne 2</t>
  </si>
  <si>
    <t>Chester Valley</t>
  </si>
  <si>
    <t>Devon-Strafford</t>
  </si>
  <si>
    <t>LP-Palmer Park</t>
  </si>
  <si>
    <t>Radnor-Wayne</t>
  </si>
  <si>
    <t>GV-King Rd</t>
  </si>
  <si>
    <t>BP-Field of Dreams</t>
  </si>
  <si>
    <t>CV-Monument Park</t>
  </si>
  <si>
    <t>Umpire</t>
  </si>
  <si>
    <t>Local</t>
  </si>
  <si>
    <t>D27 Umpires</t>
  </si>
  <si>
    <t>Comments</t>
  </si>
  <si>
    <t>Game suspended 11-11 due to darkness.  To be picked up 6/23 at 6:00 pm at Exton.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</si>
</sst>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7" x14ac:knownFonts="1">
    <font>
      <sz val="10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8" xfId="1" applyFont="1" applyBorder="1" applyAlignment="1">
      <alignment horizontal="center"/>
    </xf>
    <xf numFmtId="0" fontId="4" fillId="0" borderId="0" xfId="1"/>
    <xf numFmtId="0" fontId="5" fillId="2" borderId="8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1" fontId="4" fillId="0" borderId="0" xfId="1" applyNumberFormat="1"/>
    <xf numFmtId="0" fontId="2" fillId="0" borderId="8" xfId="1" applyFont="1" applyBorder="1" applyAlignment="1">
      <alignment horizontal="center"/>
    </xf>
    <xf numFmtId="0" fontId="4" fillId="0" borderId="8" xfId="1" applyBorder="1" applyAlignment="1">
      <alignment horizontal="center"/>
    </xf>
    <xf numFmtId="0" fontId="4" fillId="0" borderId="8" xfId="1" applyFont="1" applyBorder="1"/>
    <xf numFmtId="0" fontId="4" fillId="0" borderId="8" xfId="1" applyBorder="1"/>
    <xf numFmtId="0" fontId="4" fillId="0" borderId="0" xfId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1" fillId="0" borderId="8" xfId="1" applyFont="1" applyBorder="1" applyAlignment="1">
      <alignment horizontal="right"/>
    </xf>
    <xf numFmtId="164" fontId="2" fillId="0" borderId="8" xfId="1" applyNumberFormat="1" applyFont="1" applyBorder="1" applyAlignment="1">
      <alignment horizontal="center"/>
    </xf>
    <xf numFmtId="16" fontId="2" fillId="0" borderId="8" xfId="1" applyNumberFormat="1" applyFont="1" applyBorder="1" applyAlignment="1">
      <alignment horizontal="center"/>
    </xf>
    <xf numFmtId="18" fontId="2" fillId="0" borderId="8" xfId="1" applyNumberFormat="1" applyFont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3" borderId="8" xfId="1" applyFont="1" applyFill="1" applyBorder="1"/>
    <xf numFmtId="0" fontId="2" fillId="0" borderId="8" xfId="1" applyFont="1" applyBorder="1"/>
    <xf numFmtId="0" fontId="4" fillId="0" borderId="8" xfId="1" applyBorder="1" applyAlignment="1">
      <alignment horizontal="right"/>
    </xf>
    <xf numFmtId="0" fontId="2" fillId="0" borderId="8" xfId="1" applyFont="1" applyBorder="1" applyAlignment="1">
      <alignment horizontal="left"/>
    </xf>
    <xf numFmtId="0" fontId="4" fillId="4" borderId="8" xfId="1" applyFont="1" applyFill="1" applyBorder="1"/>
    <xf numFmtId="0" fontId="4" fillId="4" borderId="8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/>
    <xf numFmtId="0" fontId="2" fillId="0" borderId="0" xfId="1" applyFont="1" applyAlignment="1">
      <alignment horizontal="center"/>
    </xf>
    <xf numFmtId="0" fontId="2" fillId="0" borderId="0" xfId="1" applyFont="1"/>
    <xf numFmtId="18" fontId="2" fillId="5" borderId="8" xfId="1" applyNumberFormat="1" applyFont="1" applyFill="1" applyBorder="1" applyAlignment="1">
      <alignment horizontal="center"/>
    </xf>
    <xf numFmtId="0" fontId="2" fillId="5" borderId="8" xfId="1" applyFont="1" applyFill="1" applyBorder="1"/>
    <xf numFmtId="0" fontId="2" fillId="0" borderId="8" xfId="1" applyFont="1" applyBorder="1" applyAlignment="1">
      <alignment horizontal="center" vertical="center"/>
    </xf>
    <xf numFmtId="0" fontId="4" fillId="0" borderId="0" xfId="1" applyAlignment="1">
      <alignment vertical="center"/>
    </xf>
    <xf numFmtId="0" fontId="6" fillId="3" borderId="8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vertical="center"/>
    </xf>
    <xf numFmtId="0" fontId="4" fillId="4" borderId="8" xfId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2" fillId="3" borderId="8" xfId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16" fontId="2" fillId="3" borderId="8" xfId="1" applyNumberFormat="1" applyFont="1" applyFill="1" applyBorder="1" applyAlignment="1">
      <alignment horizontal="center" vertical="center"/>
    </xf>
    <xf numFmtId="18" fontId="2" fillId="3" borderId="8" xfId="1" applyNumberFormat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right" vertical="center"/>
    </xf>
    <xf numFmtId="0" fontId="2" fillId="3" borderId="8" xfId="1" applyFont="1" applyFill="1" applyBorder="1" applyAlignment="1">
      <alignment vertical="center"/>
    </xf>
    <xf numFmtId="0" fontId="4" fillId="3" borderId="0" xfId="1" applyFill="1" applyAlignment="1">
      <alignment vertical="center"/>
    </xf>
    <xf numFmtId="0" fontId="4" fillId="3" borderId="8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/>
    </xf>
    <xf numFmtId="0" fontId="3" fillId="0" borderId="5" xfId="0" quotePrefix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quotePrefix="1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6"/>
  <sheetViews>
    <sheetView tabSelected="1" workbookViewId="0">
      <selection activeCell="F36" sqref="F36"/>
    </sheetView>
  </sheetViews>
  <sheetFormatPr defaultRowHeight="12.75" x14ac:dyDescent="0.2"/>
  <cols>
    <col min="1" max="1" width="5.85546875" style="10" customWidth="1"/>
    <col min="2" max="4" width="9.140625" style="10"/>
    <col min="5" max="5" width="2.7109375" style="2" customWidth="1"/>
    <col min="6" max="6" width="18.7109375" style="2" customWidth="1"/>
    <col min="7" max="7" width="4.7109375" style="31" customWidth="1"/>
    <col min="8" max="8" width="4.7109375" style="2" customWidth="1"/>
    <col min="9" max="9" width="18.7109375" style="2" customWidth="1"/>
    <col min="10" max="10" width="4.7109375" style="32" customWidth="1"/>
    <col min="11" max="11" width="18.7109375" style="2" customWidth="1"/>
    <col min="12" max="12" width="4.7109375" style="2" hidden="1" customWidth="1"/>
    <col min="13" max="13" width="5.5703125" style="10" hidden="1" customWidth="1"/>
    <col min="14" max="14" width="8" style="10" hidden="1" customWidth="1"/>
    <col min="15" max="15" width="12.7109375" style="10" customWidth="1"/>
    <col min="16" max="16" width="26.5703125" style="10" customWidth="1"/>
    <col min="17" max="17" width="9.140625" style="2"/>
    <col min="18" max="18" width="10.7109375" style="10" hidden="1" customWidth="1"/>
    <col min="19" max="20" width="2.7109375" style="10" hidden="1" customWidth="1"/>
    <col min="21" max="21" width="10.7109375" style="10" hidden="1" customWidth="1"/>
    <col min="22" max="22" width="2.7109375" style="2" hidden="1" customWidth="1"/>
    <col min="23" max="23" width="10.7109375" style="10" hidden="1" customWidth="1"/>
    <col min="24" max="25" width="2.7109375" style="10" hidden="1" customWidth="1"/>
    <col min="26" max="26" width="10.7109375" style="10" hidden="1" customWidth="1"/>
    <col min="27" max="27" width="2.7109375" style="2" hidden="1" customWidth="1"/>
    <col min="28" max="28" width="4.7109375" style="10" customWidth="1"/>
    <col min="29" max="30" width="18.7109375" style="2" customWidth="1"/>
    <col min="31" max="31" width="9.140625" style="2" customWidth="1"/>
    <col min="33" max="35" width="0" hidden="1" customWidth="1"/>
  </cols>
  <sheetData>
    <row r="1" spans="1:3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2"/>
      <c r="F1" s="50" t="s">
        <v>4</v>
      </c>
      <c r="G1" s="50"/>
      <c r="H1" s="50"/>
      <c r="I1" s="50"/>
      <c r="J1" s="50"/>
      <c r="K1" s="1" t="s">
        <v>5</v>
      </c>
      <c r="L1" s="12"/>
      <c r="M1" s="1" t="s">
        <v>54</v>
      </c>
      <c r="N1" s="1" t="s">
        <v>55</v>
      </c>
      <c r="O1" s="1" t="s">
        <v>113</v>
      </c>
      <c r="P1" s="1" t="s">
        <v>116</v>
      </c>
      <c r="R1" s="50" t="s">
        <v>4</v>
      </c>
      <c r="S1" s="50"/>
      <c r="T1" s="50"/>
      <c r="U1" s="50"/>
      <c r="W1" s="50" t="s">
        <v>56</v>
      </c>
      <c r="X1" s="50"/>
      <c r="Y1" s="50"/>
      <c r="Z1" s="50"/>
      <c r="AB1" s="3" t="s">
        <v>57</v>
      </c>
      <c r="AC1" s="3" t="s">
        <v>58</v>
      </c>
      <c r="AD1" s="3" t="s">
        <v>59</v>
      </c>
      <c r="AE1" s="3" t="s">
        <v>5</v>
      </c>
    </row>
    <row r="2" spans="1:35" x14ac:dyDescent="0.2">
      <c r="A2" s="6">
        <v>1</v>
      </c>
      <c r="B2" s="13">
        <f>+C2</f>
        <v>44724</v>
      </c>
      <c r="C2" s="14">
        <v>44724</v>
      </c>
      <c r="D2" s="15">
        <v>0.58333333333333337</v>
      </c>
      <c r="E2" s="16"/>
      <c r="F2" s="17" t="str">
        <f>+R2</f>
        <v>Lower Perk</v>
      </c>
      <c r="G2" s="6">
        <v>9</v>
      </c>
      <c r="H2" s="6" t="s">
        <v>7</v>
      </c>
      <c r="I2" s="17" t="str">
        <f t="shared" ref="I2:I11" si="0">+U2</f>
        <v>Radnor-Wayne 1</v>
      </c>
      <c r="J2" s="6">
        <v>7</v>
      </c>
      <c r="K2" s="18" t="s">
        <v>109</v>
      </c>
      <c r="L2" s="16"/>
      <c r="M2" s="4"/>
      <c r="N2" s="4">
        <f>+A2</f>
        <v>1</v>
      </c>
      <c r="O2" s="4" t="s">
        <v>114</v>
      </c>
      <c r="P2" s="4"/>
      <c r="Q2" s="5"/>
      <c r="R2" s="21" t="str">
        <f>+AC2</f>
        <v>Lower Perk</v>
      </c>
      <c r="S2" s="22"/>
      <c r="T2" s="22"/>
      <c r="U2" s="21" t="str">
        <f>+AC3</f>
        <v>Radnor-Wayne 1</v>
      </c>
      <c r="V2" s="5"/>
      <c r="W2" s="6"/>
      <c r="X2" s="6"/>
      <c r="Y2" s="6"/>
      <c r="Z2" s="6"/>
      <c r="AA2" s="5"/>
      <c r="AB2" s="7">
        <v>1</v>
      </c>
      <c r="AC2" s="8" t="s">
        <v>97</v>
      </c>
      <c r="AD2" s="9" t="s">
        <v>108</v>
      </c>
      <c r="AE2" s="7">
        <f t="shared" ref="AE2:AE16" si="1">IF(AD2="","",COUNTIF($K$2:$K$34,$AD2))</f>
        <v>3</v>
      </c>
      <c r="AG2" s="30" t="s">
        <v>84</v>
      </c>
      <c r="AH2">
        <v>10.8</v>
      </c>
      <c r="AI2">
        <f>RANK(AH2,AH$2:AH$14)</f>
        <v>6</v>
      </c>
    </row>
    <row r="3" spans="1:35" x14ac:dyDescent="0.2">
      <c r="A3" s="6">
        <v>2</v>
      </c>
      <c r="B3" s="13">
        <f t="shared" ref="B3:B34" si="2">+C3</f>
        <v>44724</v>
      </c>
      <c r="C3" s="14">
        <v>44724</v>
      </c>
      <c r="D3" s="15">
        <v>0.58333333333333337</v>
      </c>
      <c r="E3" s="16"/>
      <c r="F3" s="17" t="str">
        <f t="shared" ref="F3:F6" si="3">+R3</f>
        <v>Great Valley 1</v>
      </c>
      <c r="G3" s="6">
        <v>5</v>
      </c>
      <c r="H3" s="6" t="s">
        <v>7</v>
      </c>
      <c r="I3" s="17" t="str">
        <f t="shared" si="0"/>
        <v>Exton</v>
      </c>
      <c r="J3" s="6">
        <v>6</v>
      </c>
      <c r="K3" s="18" t="s">
        <v>94</v>
      </c>
      <c r="L3" s="16"/>
      <c r="M3" s="4"/>
      <c r="N3" s="4">
        <f t="shared" ref="N3:N34" si="4">+A3</f>
        <v>2</v>
      </c>
      <c r="O3" s="4" t="s">
        <v>114</v>
      </c>
      <c r="P3" s="4"/>
      <c r="Q3" s="5"/>
      <c r="R3" s="21" t="str">
        <f>+AC4</f>
        <v>Great Valley 1</v>
      </c>
      <c r="S3" s="22"/>
      <c r="T3" s="22"/>
      <c r="U3" s="21" t="str">
        <f>+AC5</f>
        <v>Exton</v>
      </c>
      <c r="V3" s="5"/>
      <c r="W3" s="6"/>
      <c r="X3" s="6"/>
      <c r="Y3" s="6"/>
      <c r="Z3" s="6"/>
      <c r="AA3" s="5"/>
      <c r="AB3" s="7">
        <f>+AB2+1</f>
        <v>2</v>
      </c>
      <c r="AC3" s="8" t="s">
        <v>98</v>
      </c>
      <c r="AD3" s="9" t="s">
        <v>109</v>
      </c>
      <c r="AE3" s="7">
        <f t="shared" si="1"/>
        <v>3</v>
      </c>
      <c r="AG3" s="30" t="s">
        <v>85</v>
      </c>
      <c r="AH3">
        <v>9.1120000000000001</v>
      </c>
      <c r="AI3">
        <f t="shared" ref="AI3:AI14" si="5">RANK(AH3,AH$2:AH$14)</f>
        <v>11</v>
      </c>
    </row>
    <row r="4" spans="1:35" x14ac:dyDescent="0.2">
      <c r="A4" s="6">
        <v>3</v>
      </c>
      <c r="B4" s="13">
        <f t="shared" si="2"/>
        <v>44724</v>
      </c>
      <c r="C4" s="14">
        <v>44724</v>
      </c>
      <c r="D4" s="15">
        <v>0.58333333333333337</v>
      </c>
      <c r="E4" s="16"/>
      <c r="F4" s="17" t="str">
        <f t="shared" si="3"/>
        <v>Upper Providence</v>
      </c>
      <c r="G4" s="6">
        <v>12</v>
      </c>
      <c r="H4" s="6" t="s">
        <v>7</v>
      </c>
      <c r="I4" s="17" t="str">
        <f t="shared" si="0"/>
        <v>Lower Merion</v>
      </c>
      <c r="J4" s="6">
        <v>2</v>
      </c>
      <c r="K4" s="18" t="s">
        <v>101</v>
      </c>
      <c r="L4" s="16"/>
      <c r="M4" s="4"/>
      <c r="N4" s="4">
        <f t="shared" si="4"/>
        <v>3</v>
      </c>
      <c r="O4" s="4" t="s">
        <v>114</v>
      </c>
      <c r="P4" s="4"/>
      <c r="Q4" s="5"/>
      <c r="R4" s="21" t="str">
        <f>+AC6</f>
        <v>Upper Providence</v>
      </c>
      <c r="S4" s="22"/>
      <c r="T4" s="22"/>
      <c r="U4" s="21" t="str">
        <f>+AC7</f>
        <v>Lower Merion</v>
      </c>
      <c r="V4" s="5"/>
      <c r="W4" s="6"/>
      <c r="X4" s="6"/>
      <c r="Y4" s="6"/>
      <c r="Z4" s="6"/>
      <c r="AA4" s="5"/>
      <c r="AB4" s="7">
        <f t="shared" ref="AB4:AB13" si="6">+AB3+1</f>
        <v>3</v>
      </c>
      <c r="AC4" s="8" t="s">
        <v>99</v>
      </c>
      <c r="AD4" s="9" t="s">
        <v>110</v>
      </c>
      <c r="AE4" s="7">
        <f t="shared" si="1"/>
        <v>4</v>
      </c>
      <c r="AG4" s="30" t="s">
        <v>86</v>
      </c>
      <c r="AH4">
        <v>15.6</v>
      </c>
      <c r="AI4">
        <f t="shared" si="5"/>
        <v>1</v>
      </c>
    </row>
    <row r="5" spans="1:35" x14ac:dyDescent="0.2">
      <c r="A5" s="6">
        <v>4</v>
      </c>
      <c r="B5" s="13">
        <f t="shared" si="2"/>
        <v>44724</v>
      </c>
      <c r="C5" s="14">
        <v>44724</v>
      </c>
      <c r="D5" s="15">
        <v>0.66666666666666663</v>
      </c>
      <c r="E5" s="16"/>
      <c r="F5" s="17" t="str">
        <f t="shared" si="3"/>
        <v>Berwyn-Paoli</v>
      </c>
      <c r="G5" s="6">
        <v>2</v>
      </c>
      <c r="H5" s="6" t="s">
        <v>7</v>
      </c>
      <c r="I5" s="17" t="str">
        <f t="shared" si="0"/>
        <v>Great Valley 2</v>
      </c>
      <c r="J5" s="6">
        <v>4</v>
      </c>
      <c r="K5" s="18" t="s">
        <v>94</v>
      </c>
      <c r="L5" s="16"/>
      <c r="M5" s="4"/>
      <c r="N5" s="4">
        <f t="shared" si="4"/>
        <v>4</v>
      </c>
      <c r="O5" s="4" t="s">
        <v>114</v>
      </c>
      <c r="P5" s="4"/>
      <c r="Q5" s="5"/>
      <c r="R5" s="21" t="str">
        <f>+AC8</f>
        <v>Berwyn-Paoli</v>
      </c>
      <c r="S5" s="22"/>
      <c r="T5" s="22"/>
      <c r="U5" s="21" t="str">
        <f>+AC9</f>
        <v>Great Valley 2</v>
      </c>
      <c r="V5" s="5"/>
      <c r="W5" s="6"/>
      <c r="X5" s="6"/>
      <c r="Y5" s="6"/>
      <c r="Z5" s="6"/>
      <c r="AA5" s="5"/>
      <c r="AB5" s="7">
        <f t="shared" si="6"/>
        <v>4</v>
      </c>
      <c r="AC5" s="8" t="s">
        <v>94</v>
      </c>
      <c r="AD5" s="9" t="s">
        <v>94</v>
      </c>
      <c r="AE5" s="7">
        <f t="shared" si="1"/>
        <v>2</v>
      </c>
      <c r="AG5" s="30" t="s">
        <v>87</v>
      </c>
      <c r="AH5">
        <v>11.7</v>
      </c>
      <c r="AI5">
        <f t="shared" si="5"/>
        <v>5</v>
      </c>
    </row>
    <row r="6" spans="1:35" x14ac:dyDescent="0.2">
      <c r="A6" s="6">
        <v>5</v>
      </c>
      <c r="B6" s="13">
        <f t="shared" si="2"/>
        <v>44724</v>
      </c>
      <c r="C6" s="14">
        <v>44724</v>
      </c>
      <c r="D6" s="15">
        <v>0.66666666666666663</v>
      </c>
      <c r="E6" s="16"/>
      <c r="F6" s="17" t="str">
        <f t="shared" si="3"/>
        <v>PG/PT</v>
      </c>
      <c r="G6" s="6">
        <v>8</v>
      </c>
      <c r="H6" s="6" t="s">
        <v>7</v>
      </c>
      <c r="I6" s="17" t="str">
        <f t="shared" si="0"/>
        <v>Radnor-Wayne 2</v>
      </c>
      <c r="J6" s="6">
        <v>2</v>
      </c>
      <c r="K6" s="18" t="s">
        <v>109</v>
      </c>
      <c r="L6" s="16"/>
      <c r="M6" s="4"/>
      <c r="N6" s="4">
        <f t="shared" si="4"/>
        <v>5</v>
      </c>
      <c r="O6" s="4" t="s">
        <v>114</v>
      </c>
      <c r="P6" s="4"/>
      <c r="Q6" s="5"/>
      <c r="R6" s="21" t="str">
        <f>+AC10</f>
        <v>PG/PT</v>
      </c>
      <c r="S6" s="22"/>
      <c r="T6" s="22"/>
      <c r="U6" s="21" t="str">
        <f>+AC11</f>
        <v>Radnor-Wayne 2</v>
      </c>
      <c r="V6" s="5"/>
      <c r="W6" s="6"/>
      <c r="X6" s="6"/>
      <c r="Y6" s="6"/>
      <c r="Z6" s="6"/>
      <c r="AA6" s="5"/>
      <c r="AB6" s="7">
        <f>+AB5+1</f>
        <v>5</v>
      </c>
      <c r="AC6" s="8" t="s">
        <v>100</v>
      </c>
      <c r="AD6" s="9" t="s">
        <v>100</v>
      </c>
      <c r="AE6" s="7">
        <f t="shared" si="1"/>
        <v>1</v>
      </c>
      <c r="AG6" s="30" t="s">
        <v>88</v>
      </c>
      <c r="AH6">
        <v>10.58</v>
      </c>
      <c r="AI6">
        <f t="shared" si="5"/>
        <v>7</v>
      </c>
    </row>
    <row r="7" spans="1:35" x14ac:dyDescent="0.2">
      <c r="A7" s="6"/>
      <c r="B7" s="13"/>
      <c r="C7" s="14"/>
      <c r="D7" s="15"/>
      <c r="E7" s="16"/>
      <c r="F7" s="18"/>
      <c r="G7" s="6"/>
      <c r="H7" s="6"/>
      <c r="I7" s="18"/>
      <c r="J7" s="6"/>
      <c r="K7" s="18"/>
      <c r="L7" s="16"/>
      <c r="M7" s="4"/>
      <c r="N7" s="4"/>
      <c r="O7" s="4"/>
      <c r="P7" s="4"/>
      <c r="Q7" s="5"/>
      <c r="R7" s="21"/>
      <c r="S7" s="22"/>
      <c r="T7" s="22"/>
      <c r="U7" s="21"/>
      <c r="V7" s="5"/>
      <c r="W7" s="6"/>
      <c r="X7" s="6"/>
      <c r="Y7" s="6"/>
      <c r="Z7" s="6"/>
      <c r="AA7" s="5"/>
      <c r="AB7" s="7">
        <f t="shared" si="6"/>
        <v>6</v>
      </c>
      <c r="AC7" s="8" t="s">
        <v>101</v>
      </c>
      <c r="AD7" s="9" t="s">
        <v>101</v>
      </c>
      <c r="AE7" s="7">
        <f t="shared" si="1"/>
        <v>2</v>
      </c>
      <c r="AG7" s="30" t="s">
        <v>89</v>
      </c>
      <c r="AH7">
        <v>13.3</v>
      </c>
      <c r="AI7">
        <f t="shared" si="5"/>
        <v>2</v>
      </c>
    </row>
    <row r="8" spans="1:35" x14ac:dyDescent="0.2">
      <c r="A8" s="6">
        <v>6</v>
      </c>
      <c r="B8" s="13">
        <f t="shared" si="2"/>
        <v>44726</v>
      </c>
      <c r="C8" s="14">
        <v>44726</v>
      </c>
      <c r="D8" s="15">
        <v>0.75</v>
      </c>
      <c r="E8" s="16"/>
      <c r="F8" s="18" t="str">
        <f>IF($G2+$J2&gt;0,(IF($G2&gt;$J2,CONCATENATE(W8,$F2),CONCATENATE(Z8,$I2))),R8)</f>
        <v>Lower Perk</v>
      </c>
      <c r="G8" s="6">
        <v>10</v>
      </c>
      <c r="H8" s="6" t="s">
        <v>7</v>
      </c>
      <c r="I8" s="17" t="str">
        <f t="shared" si="0"/>
        <v>Chester Valley</v>
      </c>
      <c r="J8" s="6">
        <v>5</v>
      </c>
      <c r="K8" s="18" t="s">
        <v>112</v>
      </c>
      <c r="L8" s="16"/>
      <c r="M8" s="4"/>
      <c r="N8" s="4">
        <f t="shared" si="4"/>
        <v>6</v>
      </c>
      <c r="O8" s="4" t="s">
        <v>114</v>
      </c>
      <c r="P8" s="4"/>
      <c r="Q8" s="5"/>
      <c r="R8" s="21" t="s">
        <v>35</v>
      </c>
      <c r="S8" s="22">
        <v>2</v>
      </c>
      <c r="T8" s="22"/>
      <c r="U8" s="21" t="str">
        <f>+AC12</f>
        <v>Chester Valley</v>
      </c>
      <c r="V8" s="5"/>
      <c r="W8" s="6"/>
      <c r="X8" s="6"/>
      <c r="Y8" s="6"/>
      <c r="Z8" s="6"/>
      <c r="AA8" s="5"/>
      <c r="AB8" s="7">
        <f t="shared" si="6"/>
        <v>7</v>
      </c>
      <c r="AC8" s="8" t="s">
        <v>102</v>
      </c>
      <c r="AD8" s="9" t="s">
        <v>111</v>
      </c>
      <c r="AE8" s="7">
        <f t="shared" si="1"/>
        <v>2</v>
      </c>
      <c r="AG8" s="30" t="s">
        <v>90</v>
      </c>
      <c r="AH8">
        <v>9.1150000000000002</v>
      </c>
      <c r="AI8">
        <f t="shared" si="5"/>
        <v>10</v>
      </c>
    </row>
    <row r="9" spans="1:35" x14ac:dyDescent="0.2">
      <c r="A9" s="6">
        <v>7</v>
      </c>
      <c r="B9" s="13">
        <f t="shared" si="2"/>
        <v>44726</v>
      </c>
      <c r="C9" s="14">
        <v>44726</v>
      </c>
      <c r="D9" s="15">
        <v>0.75</v>
      </c>
      <c r="E9" s="16"/>
      <c r="F9" s="18" t="str">
        <f>IF($G3+$J3&gt;0,(IF($G3&gt;$J3,CONCATENATE(W9,$F3),CONCATENATE(Z9,$I3))),R9)</f>
        <v>Exton</v>
      </c>
      <c r="G9" s="6">
        <v>2</v>
      </c>
      <c r="H9" s="6" t="s">
        <v>7</v>
      </c>
      <c r="I9" s="17" t="str">
        <f t="shared" si="0"/>
        <v>Devon-Strafford</v>
      </c>
      <c r="J9" s="6">
        <v>7</v>
      </c>
      <c r="K9" s="18" t="s">
        <v>107</v>
      </c>
      <c r="M9" s="4"/>
      <c r="N9" s="4">
        <f t="shared" si="4"/>
        <v>7</v>
      </c>
      <c r="O9" s="4" t="s">
        <v>114</v>
      </c>
      <c r="P9" s="4"/>
      <c r="R9" s="21" t="s">
        <v>36</v>
      </c>
      <c r="S9" s="22">
        <v>3</v>
      </c>
      <c r="T9" s="22"/>
      <c r="U9" s="21" t="str">
        <f>+AC13</f>
        <v>Devon-Strafford</v>
      </c>
      <c r="V9" s="5"/>
      <c r="W9" s="6"/>
      <c r="X9" s="6"/>
      <c r="Y9" s="6"/>
      <c r="Z9" s="6"/>
      <c r="AA9" s="5"/>
      <c r="AB9" s="7">
        <f t="shared" si="6"/>
        <v>8</v>
      </c>
      <c r="AC9" s="8" t="s">
        <v>103</v>
      </c>
      <c r="AD9" s="9"/>
      <c r="AE9" s="7" t="str">
        <f t="shared" si="1"/>
        <v/>
      </c>
      <c r="AG9" s="30" t="s">
        <v>91</v>
      </c>
      <c r="AH9">
        <v>12.9</v>
      </c>
      <c r="AI9">
        <f t="shared" si="5"/>
        <v>3</v>
      </c>
    </row>
    <row r="10" spans="1:35" x14ac:dyDescent="0.2">
      <c r="A10" s="6">
        <v>8</v>
      </c>
      <c r="B10" s="13">
        <f t="shared" si="2"/>
        <v>44727</v>
      </c>
      <c r="C10" s="14">
        <v>44727</v>
      </c>
      <c r="D10" s="15">
        <v>0.83333333333333337</v>
      </c>
      <c r="E10" s="16"/>
      <c r="F10" s="18" t="str">
        <f>IF($G4+$J4&gt;0,(IF($G4&gt;$J4,CONCATENATE(W10,$F4),CONCATENATE(Z10,$I4))),R10)</f>
        <v>Upper Providence</v>
      </c>
      <c r="G10" s="6">
        <v>7</v>
      </c>
      <c r="H10" s="6" t="s">
        <v>7</v>
      </c>
      <c r="I10" s="18" t="str">
        <f>IF($G5+$J5&gt;0,(IF($G5&gt;$J5,CONCATENATE(Z10,$F5),CONCATENATE(Z10,$I5))),U10)</f>
        <v>Great Valley 2</v>
      </c>
      <c r="J10" s="6">
        <v>5</v>
      </c>
      <c r="K10" s="18" t="s">
        <v>96</v>
      </c>
      <c r="M10" s="4"/>
      <c r="N10" s="4">
        <f t="shared" si="4"/>
        <v>8</v>
      </c>
      <c r="O10" s="4" t="s">
        <v>114</v>
      </c>
      <c r="P10" s="4"/>
      <c r="R10" s="21" t="s">
        <v>9</v>
      </c>
      <c r="S10" s="22">
        <v>4</v>
      </c>
      <c r="T10" s="22">
        <v>5</v>
      </c>
      <c r="U10" s="21" t="s">
        <v>15</v>
      </c>
      <c r="W10" s="6"/>
      <c r="X10" s="6"/>
      <c r="Y10" s="6"/>
      <c r="Z10" s="6"/>
      <c r="AA10" s="5"/>
      <c r="AB10" s="7">
        <f>+AB9+1</f>
        <v>9</v>
      </c>
      <c r="AC10" s="8" t="s">
        <v>93</v>
      </c>
      <c r="AD10" s="9" t="s">
        <v>104</v>
      </c>
      <c r="AE10" s="7">
        <f t="shared" si="1"/>
        <v>2</v>
      </c>
      <c r="AG10" s="30" t="s">
        <v>92</v>
      </c>
      <c r="AH10">
        <v>10.54</v>
      </c>
      <c r="AI10">
        <f t="shared" si="5"/>
        <v>8</v>
      </c>
    </row>
    <row r="11" spans="1:35" x14ac:dyDescent="0.2">
      <c r="A11" s="6">
        <v>9</v>
      </c>
      <c r="B11" s="13">
        <f t="shared" si="2"/>
        <v>44727</v>
      </c>
      <c r="C11" s="14">
        <v>44727</v>
      </c>
      <c r="D11" s="15">
        <v>0.75</v>
      </c>
      <c r="E11" s="16"/>
      <c r="F11" s="18" t="str">
        <f>IF($G6+$J6&gt;0,(IF($G6&gt;$J6,CONCATENATE(W11,$F6),CONCATENATE(Z11,$I6))),R11)</f>
        <v>PG/PT</v>
      </c>
      <c r="G11" s="6">
        <v>14</v>
      </c>
      <c r="H11" s="6" t="s">
        <v>7</v>
      </c>
      <c r="I11" s="17" t="str">
        <f t="shared" si="0"/>
        <v>Coventry</v>
      </c>
      <c r="J11" s="6">
        <v>27</v>
      </c>
      <c r="K11" s="18" t="s">
        <v>96</v>
      </c>
      <c r="M11" s="4"/>
      <c r="N11" s="4">
        <f t="shared" si="4"/>
        <v>9</v>
      </c>
      <c r="O11" s="4" t="s">
        <v>114</v>
      </c>
      <c r="P11" s="4"/>
      <c r="R11" s="21" t="s">
        <v>16</v>
      </c>
      <c r="S11" s="22">
        <v>6</v>
      </c>
      <c r="T11" s="22"/>
      <c r="U11" s="21" t="str">
        <f>+AC14</f>
        <v>Coventry</v>
      </c>
      <c r="W11" s="6"/>
      <c r="X11" s="6"/>
      <c r="Y11" s="6"/>
      <c r="Z11" s="6"/>
      <c r="AA11" s="5"/>
      <c r="AB11" s="7">
        <f t="shared" si="6"/>
        <v>10</v>
      </c>
      <c r="AC11" s="8" t="s">
        <v>105</v>
      </c>
      <c r="AD11" s="9"/>
      <c r="AE11" s="7" t="str">
        <f t="shared" si="1"/>
        <v/>
      </c>
      <c r="AG11" s="30" t="s">
        <v>93</v>
      </c>
      <c r="AH11">
        <v>9.8000000000000007</v>
      </c>
      <c r="AI11">
        <f t="shared" si="5"/>
        <v>9</v>
      </c>
    </row>
    <row r="12" spans="1:35" x14ac:dyDescent="0.2">
      <c r="A12" s="6">
        <v>10</v>
      </c>
      <c r="B12" s="13">
        <f t="shared" si="2"/>
        <v>44727</v>
      </c>
      <c r="C12" s="14">
        <v>44727</v>
      </c>
      <c r="D12" s="15">
        <v>0.75</v>
      </c>
      <c r="E12" s="16"/>
      <c r="F12" s="18" t="str">
        <f>IF($G4+$J4&gt;0,(IF($G4&lt;$J4,CONCATENATE(W12,$F4),CONCATENATE(Z12,$I4))),R12)</f>
        <v>Lower Merion</v>
      </c>
      <c r="G12" s="6">
        <v>13</v>
      </c>
      <c r="H12" s="6" t="s">
        <v>7</v>
      </c>
      <c r="I12" s="18" t="str">
        <f>IF($G5+$J5&gt;0,(IF($G5&lt;$J5,CONCATENATE(Z12,$F5),CONCATENATE(Z12,$I5))),U12)</f>
        <v>Berwyn-Paoli</v>
      </c>
      <c r="J12" s="6">
        <v>1</v>
      </c>
      <c r="K12" s="18" t="s">
        <v>101</v>
      </c>
      <c r="M12" s="4"/>
      <c r="N12" s="4">
        <f t="shared" si="4"/>
        <v>10</v>
      </c>
      <c r="O12" s="4" t="s">
        <v>114</v>
      </c>
      <c r="P12" s="4"/>
      <c r="R12" s="21" t="s">
        <v>13</v>
      </c>
      <c r="S12" s="22">
        <v>4</v>
      </c>
      <c r="T12" s="22">
        <v>5</v>
      </c>
      <c r="U12" s="21" t="s">
        <v>37</v>
      </c>
      <c r="W12" s="6"/>
      <c r="X12" s="6"/>
      <c r="Y12" s="6"/>
      <c r="Z12" s="6"/>
      <c r="AB12" s="7">
        <f t="shared" si="6"/>
        <v>11</v>
      </c>
      <c r="AC12" s="8" t="s">
        <v>106</v>
      </c>
      <c r="AD12" s="9" t="s">
        <v>112</v>
      </c>
      <c r="AE12" s="7">
        <f t="shared" si="1"/>
        <v>2</v>
      </c>
      <c r="AG12" s="30" t="s">
        <v>94</v>
      </c>
      <c r="AH12">
        <v>12.1</v>
      </c>
      <c r="AI12">
        <f t="shared" si="5"/>
        <v>4</v>
      </c>
    </row>
    <row r="13" spans="1:35" x14ac:dyDescent="0.2">
      <c r="A13" s="6"/>
      <c r="B13" s="13"/>
      <c r="C13" s="14"/>
      <c r="D13" s="15"/>
      <c r="E13" s="16"/>
      <c r="F13" s="18"/>
      <c r="G13" s="6"/>
      <c r="H13" s="6"/>
      <c r="I13" s="18"/>
      <c r="J13" s="6"/>
      <c r="K13" s="18"/>
      <c r="M13" s="4"/>
      <c r="N13" s="4"/>
      <c r="O13" s="4"/>
      <c r="P13" s="4"/>
      <c r="R13" s="21"/>
      <c r="S13" s="22"/>
      <c r="T13" s="22"/>
      <c r="U13" s="21"/>
      <c r="W13" s="6"/>
      <c r="X13" s="6"/>
      <c r="Y13" s="6"/>
      <c r="Z13" s="6"/>
      <c r="AB13" s="7">
        <f t="shared" si="6"/>
        <v>12</v>
      </c>
      <c r="AC13" s="8" t="s">
        <v>107</v>
      </c>
      <c r="AD13" s="9" t="s">
        <v>107</v>
      </c>
      <c r="AE13" s="7">
        <f t="shared" si="1"/>
        <v>2</v>
      </c>
      <c r="AG13" s="30" t="s">
        <v>95</v>
      </c>
      <c r="AH13">
        <v>8.6999999999999993</v>
      </c>
      <c r="AI13">
        <f t="shared" si="5"/>
        <v>12</v>
      </c>
    </row>
    <row r="14" spans="1:35" x14ac:dyDescent="0.2">
      <c r="A14" s="6">
        <v>11</v>
      </c>
      <c r="B14" s="13">
        <f t="shared" si="2"/>
        <v>44730</v>
      </c>
      <c r="C14" s="14">
        <v>44730</v>
      </c>
      <c r="D14" s="15">
        <v>0.70833333333333337</v>
      </c>
      <c r="E14" s="9"/>
      <c r="F14" s="18" t="str">
        <f>IF($G6+$J6&gt;0,(IF($G6&lt;$J6,CONCATENATE(W14,$F6),CONCATENATE(Z14,$I6))),R14)</f>
        <v>Radnor-Wayne 2</v>
      </c>
      <c r="G14" s="6">
        <v>3</v>
      </c>
      <c r="H14" s="6" t="s">
        <v>7</v>
      </c>
      <c r="I14" s="18" t="str">
        <f>IF($G9+$J9&gt;0,(IF($G9&lt;$J9,CONCATENATE(Z14,$F9),CONCATENATE(Z14,$I9))),U14)</f>
        <v>Exton</v>
      </c>
      <c r="J14" s="6">
        <v>18</v>
      </c>
      <c r="K14" s="18" t="s">
        <v>104</v>
      </c>
      <c r="M14" s="4"/>
      <c r="N14" s="4">
        <f t="shared" si="4"/>
        <v>11</v>
      </c>
      <c r="O14" s="4" t="s">
        <v>114</v>
      </c>
      <c r="P14" s="4"/>
      <c r="R14" s="21" t="s">
        <v>12</v>
      </c>
      <c r="S14" s="22">
        <v>6</v>
      </c>
      <c r="T14" s="22">
        <v>9</v>
      </c>
      <c r="U14" s="21" t="s">
        <v>40</v>
      </c>
      <c r="W14" s="6"/>
      <c r="X14" s="6"/>
      <c r="Y14" s="6"/>
      <c r="Z14" s="6"/>
      <c r="AB14" s="7">
        <v>13</v>
      </c>
      <c r="AC14" s="8" t="s">
        <v>96</v>
      </c>
      <c r="AD14" s="9" t="s">
        <v>96</v>
      </c>
      <c r="AE14" s="7">
        <f t="shared" si="1"/>
        <v>2</v>
      </c>
      <c r="AG14" s="30" t="s">
        <v>96</v>
      </c>
      <c r="AH14">
        <v>8.6</v>
      </c>
      <c r="AI14">
        <f t="shared" si="5"/>
        <v>13</v>
      </c>
    </row>
    <row r="15" spans="1:35" x14ac:dyDescent="0.2">
      <c r="A15" s="6">
        <v>12</v>
      </c>
      <c r="B15" s="13">
        <f t="shared" si="2"/>
        <v>44730</v>
      </c>
      <c r="C15" s="14">
        <v>44730</v>
      </c>
      <c r="D15" s="15">
        <v>0.41666666666666669</v>
      </c>
      <c r="E15" s="16"/>
      <c r="F15" s="18" t="str">
        <f>IF($G2+$J2&gt;0,(IF($G2&lt;$J2,CONCATENATE(W15,$F2),CONCATENATE(Z15,$I2))),R15)</f>
        <v>Radnor-Wayne 1</v>
      </c>
      <c r="G15" s="6">
        <v>4</v>
      </c>
      <c r="H15" s="6" t="s">
        <v>7</v>
      </c>
      <c r="I15" s="18" t="str">
        <f>IF($G10+$J10&gt;0,(IF($G10&lt;$J10,CONCATENATE(Z15,$F10),CONCATENATE(Z15,$I10))),U15)</f>
        <v>Great Valley 2</v>
      </c>
      <c r="J15" s="6">
        <v>6</v>
      </c>
      <c r="K15" s="18" t="s">
        <v>111</v>
      </c>
      <c r="M15" s="4"/>
      <c r="N15" s="4">
        <f t="shared" si="4"/>
        <v>12</v>
      </c>
      <c r="O15" s="4" t="s">
        <v>114</v>
      </c>
      <c r="P15" s="4"/>
      <c r="R15" s="21" t="s">
        <v>14</v>
      </c>
      <c r="S15" s="22">
        <v>2</v>
      </c>
      <c r="T15" s="22">
        <v>10</v>
      </c>
      <c r="U15" s="21" t="s">
        <v>38</v>
      </c>
      <c r="W15" s="6"/>
      <c r="X15" s="6"/>
      <c r="Y15" s="6"/>
      <c r="Z15" s="6"/>
      <c r="AB15" s="7"/>
      <c r="AC15" s="8"/>
      <c r="AD15" s="9"/>
      <c r="AE15" s="7" t="str">
        <f t="shared" si="1"/>
        <v/>
      </c>
    </row>
    <row r="16" spans="1:35" x14ac:dyDescent="0.2">
      <c r="A16" s="6">
        <v>13</v>
      </c>
      <c r="B16" s="13">
        <f t="shared" si="2"/>
        <v>44730</v>
      </c>
      <c r="C16" s="14">
        <v>44730</v>
      </c>
      <c r="D16" s="15">
        <v>0.5</v>
      </c>
      <c r="E16" s="19"/>
      <c r="F16" s="18" t="str">
        <f>IF($G3+$J3&gt;0,(IF($G3&lt;$J3,CONCATENATE(W16,$F3),CONCATENATE(Z16,$I3))),R16)</f>
        <v>Great Valley 1</v>
      </c>
      <c r="G16" s="6">
        <v>11</v>
      </c>
      <c r="H16" s="7" t="s">
        <v>7</v>
      </c>
      <c r="I16" s="18" t="str">
        <f>IF($G11+$J11&gt;0,(IF($G11&lt;$J11,CONCATENATE(Z16,$F11),CONCATENATE(Z16,$I11))),U16)</f>
        <v>PG/PT</v>
      </c>
      <c r="J16" s="6">
        <v>6</v>
      </c>
      <c r="K16" s="18" t="s">
        <v>111</v>
      </c>
      <c r="M16" s="4"/>
      <c r="N16" s="4">
        <f t="shared" si="4"/>
        <v>13</v>
      </c>
      <c r="O16" s="4" t="s">
        <v>114</v>
      </c>
      <c r="P16" s="4"/>
      <c r="R16" s="21" t="s">
        <v>10</v>
      </c>
      <c r="S16" s="22">
        <v>3</v>
      </c>
      <c r="T16" s="22">
        <v>11</v>
      </c>
      <c r="U16" s="21" t="s">
        <v>39</v>
      </c>
      <c r="W16" s="6"/>
      <c r="X16" s="6"/>
      <c r="Y16" s="6"/>
      <c r="Z16" s="6"/>
      <c r="AB16" s="7"/>
      <c r="AC16" s="9"/>
      <c r="AD16" s="9"/>
      <c r="AE16" s="7" t="str">
        <f t="shared" si="1"/>
        <v/>
      </c>
    </row>
    <row r="17" spans="1:31" x14ac:dyDescent="0.2">
      <c r="A17" s="6">
        <v>14</v>
      </c>
      <c r="B17" s="13">
        <f t="shared" si="2"/>
        <v>44730</v>
      </c>
      <c r="C17" s="14">
        <v>44730</v>
      </c>
      <c r="D17" s="15">
        <v>0.79166666666666663</v>
      </c>
      <c r="E17" s="16"/>
      <c r="F17" s="18" t="str">
        <f>IF($G12+$J12&gt;0,(IF($G12&gt;$J12,CONCATENATE(W17,$F12),CONCATENATE(Z17,$I12))),R17)</f>
        <v>Lower Merion</v>
      </c>
      <c r="G17" s="6">
        <v>8</v>
      </c>
      <c r="H17" s="6" t="s">
        <v>7</v>
      </c>
      <c r="I17" s="18" t="str">
        <f>IF($G8+$J8&gt;0,(IF($G8&lt;$J8,CONCATENATE(Z17,$F8),CONCATENATE(Z17,$I8))),U17)</f>
        <v>Chester Valley</v>
      </c>
      <c r="J17" s="6">
        <v>9</v>
      </c>
      <c r="K17" s="18" t="s">
        <v>104</v>
      </c>
      <c r="M17" s="4"/>
      <c r="N17" s="4">
        <f t="shared" si="4"/>
        <v>14</v>
      </c>
      <c r="O17" s="4" t="s">
        <v>114</v>
      </c>
      <c r="P17" s="4"/>
      <c r="R17" s="21" t="s">
        <v>23</v>
      </c>
      <c r="S17" s="22">
        <v>12</v>
      </c>
      <c r="T17" s="22">
        <v>8</v>
      </c>
      <c r="U17" s="21" t="s">
        <v>22</v>
      </c>
      <c r="W17" s="6"/>
      <c r="X17" s="6"/>
      <c r="Y17" s="6"/>
      <c r="Z17" s="6"/>
      <c r="AB17" s="7"/>
      <c r="AC17" s="9" t="s">
        <v>60</v>
      </c>
      <c r="AD17" s="9"/>
      <c r="AE17" s="6">
        <f>SUM(AE2:AE16)</f>
        <v>25</v>
      </c>
    </row>
    <row r="18" spans="1:31" x14ac:dyDescent="0.2">
      <c r="A18" s="6"/>
      <c r="B18" s="13"/>
      <c r="C18" s="14"/>
      <c r="D18" s="15"/>
      <c r="E18" s="16"/>
      <c r="F18" s="18"/>
      <c r="G18" s="6"/>
      <c r="H18" s="6"/>
      <c r="I18" s="18"/>
      <c r="J18" s="6"/>
      <c r="K18" s="18"/>
      <c r="M18" s="4"/>
      <c r="N18" s="4"/>
      <c r="O18" s="4"/>
      <c r="P18" s="4"/>
      <c r="R18" s="21"/>
      <c r="S18" s="22"/>
      <c r="T18" s="22"/>
      <c r="U18" s="21"/>
      <c r="W18" s="6"/>
      <c r="X18" s="6"/>
      <c r="Y18" s="6"/>
      <c r="Z18" s="6"/>
    </row>
    <row r="19" spans="1:31" x14ac:dyDescent="0.2">
      <c r="A19" s="6">
        <v>15</v>
      </c>
      <c r="B19" s="13">
        <f t="shared" si="2"/>
        <v>44732</v>
      </c>
      <c r="C19" s="14">
        <v>44732</v>
      </c>
      <c r="D19" s="15">
        <v>0.72916666666666663</v>
      </c>
      <c r="E19" s="16"/>
      <c r="F19" s="18" t="str">
        <f>IF($G8+$J8&gt;0,(IF($G8&gt;$J8,CONCATENATE(W19,$F8),CONCATENATE(Z19,$I8))),R19)</f>
        <v>Lower Perk</v>
      </c>
      <c r="G19" s="6">
        <v>18</v>
      </c>
      <c r="H19" s="6" t="s">
        <v>7</v>
      </c>
      <c r="I19" s="18" t="str">
        <f>IF($G9+$J9&gt;0,(IF($G9&gt;$J9,CONCATENATE(Z19,$F9),CONCATENATE(Z19,$I9))),U19)</f>
        <v>Devon-Strafford</v>
      </c>
      <c r="J19" s="6">
        <v>12</v>
      </c>
      <c r="K19" s="18" t="s">
        <v>108</v>
      </c>
      <c r="M19" s="4"/>
      <c r="N19" s="4">
        <f t="shared" si="4"/>
        <v>15</v>
      </c>
      <c r="O19" s="4" t="s">
        <v>114</v>
      </c>
      <c r="P19" s="4"/>
      <c r="R19" s="21" t="s">
        <v>17</v>
      </c>
      <c r="S19" s="22">
        <v>8</v>
      </c>
      <c r="T19" s="22">
        <v>9</v>
      </c>
      <c r="U19" s="21" t="s">
        <v>18</v>
      </c>
      <c r="W19" s="6"/>
      <c r="X19" s="6"/>
      <c r="Y19" s="6"/>
      <c r="Z19" s="6"/>
    </row>
    <row r="20" spans="1:31" x14ac:dyDescent="0.2">
      <c r="A20" s="6">
        <v>16</v>
      </c>
      <c r="B20" s="13">
        <f t="shared" si="2"/>
        <v>44732</v>
      </c>
      <c r="C20" s="14">
        <v>44732</v>
      </c>
      <c r="D20" s="33">
        <v>0.75</v>
      </c>
      <c r="E20" s="16"/>
      <c r="F20" s="18" t="str">
        <f>IF($G10+$J10&gt;0,(IF($G10&gt;$J10,CONCATENATE(W20,$F10),CONCATENATE(Z20,$I10))),R20)</f>
        <v>Upper Providence</v>
      </c>
      <c r="G20" s="6">
        <v>6</v>
      </c>
      <c r="H20" s="6" t="s">
        <v>7</v>
      </c>
      <c r="I20" s="18" t="str">
        <f>IF($G11+$J11&gt;0,(IF($G11&gt;$J11,CONCATENATE(Z20,$F11),CONCATENATE(Z20,$I11))),U20)</f>
        <v>Coventry</v>
      </c>
      <c r="J20" s="6">
        <v>0</v>
      </c>
      <c r="K20" s="18" t="s">
        <v>100</v>
      </c>
      <c r="M20" s="4"/>
      <c r="N20" s="4">
        <f t="shared" si="4"/>
        <v>16</v>
      </c>
      <c r="O20" s="4" t="s">
        <v>114</v>
      </c>
      <c r="P20" s="4"/>
      <c r="R20" s="21" t="s">
        <v>20</v>
      </c>
      <c r="S20" s="22">
        <v>10</v>
      </c>
      <c r="T20" s="22">
        <v>11</v>
      </c>
      <c r="U20" s="21" t="s">
        <v>21</v>
      </c>
      <c r="W20" s="6"/>
      <c r="X20" s="6"/>
      <c r="Y20" s="6"/>
      <c r="Z20" s="6"/>
    </row>
    <row r="21" spans="1:31" x14ac:dyDescent="0.2">
      <c r="A21" s="6">
        <v>17</v>
      </c>
      <c r="B21" s="13">
        <f t="shared" si="2"/>
        <v>44732</v>
      </c>
      <c r="C21" s="14">
        <v>44732</v>
      </c>
      <c r="D21" s="15">
        <v>0.8125</v>
      </c>
      <c r="E21" s="16"/>
      <c r="F21" s="18" t="str">
        <f>IF($G14+$J14&gt;0,(IF($G14&gt;$J14,CONCATENATE(W21,$F14),CONCATENATE(Z21,$I14))),R21)</f>
        <v>Exton</v>
      </c>
      <c r="G21" s="6">
        <v>11</v>
      </c>
      <c r="H21" s="6" t="s">
        <v>7</v>
      </c>
      <c r="I21" s="18" t="str">
        <f>IF($G17+$J17&gt;0,(IF($G17&gt;$J17,CONCATENATE(Z21,$F17),CONCATENATE(Z21,$I17))),U21)</f>
        <v>Chester Valley</v>
      </c>
      <c r="J21" s="6">
        <v>4</v>
      </c>
      <c r="K21" s="18" t="s">
        <v>108</v>
      </c>
      <c r="M21" s="4"/>
      <c r="N21" s="4">
        <f t="shared" si="4"/>
        <v>17</v>
      </c>
      <c r="O21" s="4" t="s">
        <v>114</v>
      </c>
      <c r="P21" s="4"/>
      <c r="R21" s="21" t="s">
        <v>25</v>
      </c>
      <c r="S21" s="22">
        <v>14</v>
      </c>
      <c r="T21" s="22">
        <v>17</v>
      </c>
      <c r="U21" s="21" t="s">
        <v>27</v>
      </c>
      <c r="W21" s="6"/>
      <c r="X21" s="6"/>
      <c r="Y21" s="6"/>
      <c r="Z21" s="6"/>
    </row>
    <row r="22" spans="1:31" x14ac:dyDescent="0.2">
      <c r="A22" s="6">
        <v>18</v>
      </c>
      <c r="B22" s="13">
        <f t="shared" si="2"/>
        <v>44732</v>
      </c>
      <c r="C22" s="14">
        <v>44732</v>
      </c>
      <c r="D22" s="33">
        <v>0.75</v>
      </c>
      <c r="E22" s="16"/>
      <c r="F22" s="18" t="str">
        <f>IF($G15+$J15&gt;0,(IF($G15&gt;$J15,CONCATENATE(W22,$F15),CONCATENATE(Z22,$I15))),R22)</f>
        <v>Great Valley 2</v>
      </c>
      <c r="G22" s="6">
        <v>17</v>
      </c>
      <c r="H22" s="6" t="s">
        <v>7</v>
      </c>
      <c r="I22" s="18" t="str">
        <f>IF($G16+$J16&gt;0,(IF($G16&gt;$J16,CONCATENATE(Z22,$F16),CONCATENATE(Z22,$I16))),U22)</f>
        <v>Great Valley 1</v>
      </c>
      <c r="J22" s="6">
        <v>16</v>
      </c>
      <c r="K22" s="34" t="s">
        <v>110</v>
      </c>
      <c r="M22" s="4"/>
      <c r="N22" s="4">
        <f t="shared" si="4"/>
        <v>18</v>
      </c>
      <c r="O22" s="4" t="s">
        <v>114</v>
      </c>
      <c r="P22" s="4"/>
      <c r="R22" s="21" t="s">
        <v>24</v>
      </c>
      <c r="S22" s="22">
        <v>15</v>
      </c>
      <c r="T22" s="22">
        <v>16</v>
      </c>
      <c r="U22" s="21" t="s">
        <v>26</v>
      </c>
      <c r="W22" s="6"/>
      <c r="X22" s="6"/>
      <c r="Y22" s="6"/>
      <c r="Z22" s="6"/>
    </row>
    <row r="23" spans="1:31" x14ac:dyDescent="0.2">
      <c r="A23" s="6"/>
      <c r="B23" s="13"/>
      <c r="C23" s="14"/>
      <c r="D23" s="15"/>
      <c r="E23" s="16"/>
      <c r="F23" s="18"/>
      <c r="G23" s="6"/>
      <c r="H23" s="6"/>
      <c r="I23" s="18"/>
      <c r="J23" s="6"/>
      <c r="K23" s="18"/>
      <c r="M23" s="4"/>
      <c r="N23" s="4"/>
      <c r="O23" s="4"/>
      <c r="P23" s="4"/>
      <c r="R23" s="21"/>
      <c r="S23" s="22"/>
      <c r="T23" s="22"/>
      <c r="U23" s="21"/>
      <c r="W23" s="6"/>
      <c r="X23" s="6"/>
      <c r="Y23" s="6"/>
      <c r="Z23" s="6"/>
    </row>
    <row r="24" spans="1:31" x14ac:dyDescent="0.2">
      <c r="A24" s="6">
        <v>19</v>
      </c>
      <c r="B24" s="13">
        <f t="shared" si="2"/>
        <v>44734</v>
      </c>
      <c r="C24" s="14">
        <v>44734</v>
      </c>
      <c r="D24" s="15">
        <v>0.75</v>
      </c>
      <c r="E24" s="16"/>
      <c r="F24" s="18" t="str">
        <f>IF($G19+$J19&gt;0,(IF($G19&gt;$J19,CONCATENATE(W24,$F19),CONCATENATE(Z24,$I19))),R24)</f>
        <v>Lower Perk</v>
      </c>
      <c r="G24" s="6">
        <v>6</v>
      </c>
      <c r="H24" s="6" t="s">
        <v>7</v>
      </c>
      <c r="I24" s="18" t="str">
        <f>IF($G20+$J20&gt;0,(IF($G20&gt;$J20,CONCATENATE(Z24,$F20),CONCATENATE(Z24,$I20))),U24)</f>
        <v>Upper Providence</v>
      </c>
      <c r="J24" s="6">
        <v>7</v>
      </c>
      <c r="K24" s="18" t="s">
        <v>110</v>
      </c>
      <c r="M24" s="4"/>
      <c r="N24" s="4">
        <f t="shared" si="4"/>
        <v>19</v>
      </c>
      <c r="O24" s="4" t="s">
        <v>114</v>
      </c>
      <c r="P24" s="4"/>
      <c r="R24" s="21" t="s">
        <v>29</v>
      </c>
      <c r="S24" s="22">
        <v>19</v>
      </c>
      <c r="T24" s="22">
        <v>20</v>
      </c>
      <c r="U24" s="21" t="s">
        <v>30</v>
      </c>
      <c r="W24" s="6"/>
      <c r="X24" s="6"/>
      <c r="Y24" s="6"/>
      <c r="Z24" s="6"/>
    </row>
    <row r="25" spans="1:31" x14ac:dyDescent="0.2">
      <c r="A25" s="6">
        <v>20</v>
      </c>
      <c r="B25" s="13">
        <f t="shared" si="2"/>
        <v>44734</v>
      </c>
      <c r="C25" s="14">
        <v>44734</v>
      </c>
      <c r="D25" s="15">
        <v>0.75</v>
      </c>
      <c r="E25" s="16"/>
      <c r="F25" s="18" t="str">
        <f>IF($G22+$J22&gt;0,(IF($G22&gt;$J22,CONCATENATE(W25,$F22),CONCATENATE(Z25,$I22))),R25)</f>
        <v>Great Valley 2</v>
      </c>
      <c r="G25" s="6">
        <v>0</v>
      </c>
      <c r="H25" s="6" t="s">
        <v>7</v>
      </c>
      <c r="I25" s="18" t="str">
        <f>IF($G19+$J19&gt;0,(IF($G19&lt;$J19,CONCATENATE(Z25,$F19),CONCATENATE(Z25,$I19))),U25)</f>
        <v>Devon-Strafford</v>
      </c>
      <c r="J25" s="6">
        <v>11</v>
      </c>
      <c r="K25" s="18" t="s">
        <v>109</v>
      </c>
      <c r="M25" s="4"/>
      <c r="N25" s="4">
        <f t="shared" si="4"/>
        <v>20</v>
      </c>
      <c r="O25" s="4" t="s">
        <v>114</v>
      </c>
      <c r="P25" s="4"/>
      <c r="R25" s="21" t="s">
        <v>31</v>
      </c>
      <c r="S25" s="22">
        <v>22</v>
      </c>
      <c r="T25" s="22">
        <v>19</v>
      </c>
      <c r="U25" s="21" t="s">
        <v>45</v>
      </c>
      <c r="W25" s="6"/>
      <c r="X25" s="6"/>
      <c r="Y25" s="6"/>
      <c r="Z25" s="6"/>
    </row>
    <row r="26" spans="1:31" s="41" customFormat="1" ht="27" x14ac:dyDescent="0.2">
      <c r="A26" s="42">
        <v>21</v>
      </c>
      <c r="B26" s="43">
        <f t="shared" si="2"/>
        <v>44734</v>
      </c>
      <c r="C26" s="44">
        <v>44734</v>
      </c>
      <c r="D26" s="45">
        <v>0.75</v>
      </c>
      <c r="E26" s="46"/>
      <c r="F26" s="47" t="str">
        <f>IF($G21+$J21&gt;0,(IF($G21&gt;$J21,CONCATENATE(W26,$F21),CONCATENATE(Z26,$I21))),R26)</f>
        <v>Exton</v>
      </c>
      <c r="G26" s="42">
        <v>12</v>
      </c>
      <c r="H26" s="42" t="s">
        <v>7</v>
      </c>
      <c r="I26" s="47" t="str">
        <f>IF($G20+$J20&gt;0,(IF($G20&lt;$J20,CONCATENATE(Z26,$F20),CONCATENATE(Z26,$I20))),U26)</f>
        <v>Coventry</v>
      </c>
      <c r="J26" s="42">
        <v>11</v>
      </c>
      <c r="K26" s="47" t="s">
        <v>107</v>
      </c>
      <c r="L26" s="48"/>
      <c r="M26" s="49"/>
      <c r="N26" s="49">
        <f t="shared" si="4"/>
        <v>21</v>
      </c>
      <c r="O26" s="49" t="s">
        <v>114</v>
      </c>
      <c r="P26" s="37" t="s">
        <v>117</v>
      </c>
      <c r="Q26" s="36"/>
      <c r="R26" s="38" t="s">
        <v>32</v>
      </c>
      <c r="S26" s="39">
        <v>21</v>
      </c>
      <c r="T26" s="39">
        <v>20</v>
      </c>
      <c r="U26" s="38" t="s">
        <v>46</v>
      </c>
      <c r="V26" s="36"/>
      <c r="W26" s="35"/>
      <c r="X26" s="35"/>
      <c r="Y26" s="35"/>
      <c r="Z26" s="35"/>
      <c r="AA26" s="36"/>
      <c r="AB26" s="40"/>
      <c r="AC26" s="36"/>
      <c r="AD26" s="36"/>
      <c r="AE26" s="36"/>
    </row>
    <row r="27" spans="1:31" x14ac:dyDescent="0.2">
      <c r="A27" s="6"/>
      <c r="B27" s="13"/>
      <c r="C27" s="14"/>
      <c r="D27" s="15"/>
      <c r="E27" s="19"/>
      <c r="F27" s="9"/>
      <c r="G27" s="6"/>
      <c r="H27" s="7"/>
      <c r="I27" s="9"/>
      <c r="J27" s="6"/>
      <c r="K27" s="18"/>
      <c r="M27" s="4"/>
      <c r="N27" s="4"/>
      <c r="O27" s="4"/>
      <c r="P27" s="4"/>
      <c r="R27" s="21"/>
      <c r="S27" s="22"/>
      <c r="T27" s="22"/>
      <c r="U27" s="21"/>
      <c r="W27" s="6"/>
      <c r="X27" s="6"/>
      <c r="Y27" s="6"/>
      <c r="Z27" s="6"/>
    </row>
    <row r="28" spans="1:31" x14ac:dyDescent="0.2">
      <c r="A28" s="6">
        <v>22</v>
      </c>
      <c r="B28" s="13">
        <f t="shared" si="2"/>
        <v>44736</v>
      </c>
      <c r="C28" s="14">
        <v>44736</v>
      </c>
      <c r="D28" s="15">
        <v>0.75</v>
      </c>
      <c r="E28" s="16"/>
      <c r="F28" s="18" t="str">
        <f>IF($G25+$J25&gt;0,(IF($G25&gt;$J25,CONCATENATE(W28,$F25),CONCATENATE(Z28,$I25))),R28)</f>
        <v>Devon-Strafford</v>
      </c>
      <c r="G28" s="6">
        <v>9</v>
      </c>
      <c r="H28" s="6" t="s">
        <v>7</v>
      </c>
      <c r="I28" s="18" t="str">
        <f>IF($G26+$J26&gt;0,(IF($G26&gt;$J26,CONCATENATE(Z28,$F26),CONCATENATE(Z28,$I26))),U28)</f>
        <v>Exton</v>
      </c>
      <c r="J28" s="6">
        <v>5</v>
      </c>
      <c r="K28" s="18" t="s">
        <v>112</v>
      </c>
      <c r="M28" s="4"/>
      <c r="N28" s="4">
        <f t="shared" si="4"/>
        <v>22</v>
      </c>
      <c r="O28" s="4" t="s">
        <v>114</v>
      </c>
      <c r="P28" s="4"/>
      <c r="R28" s="21" t="s">
        <v>34</v>
      </c>
      <c r="S28" s="22">
        <v>25</v>
      </c>
      <c r="T28" s="22">
        <v>26</v>
      </c>
      <c r="U28" s="21" t="s">
        <v>44</v>
      </c>
      <c r="W28" s="6"/>
      <c r="X28" s="6"/>
      <c r="Y28" s="6"/>
      <c r="Z28" s="6"/>
    </row>
    <row r="29" spans="1:31" x14ac:dyDescent="0.2">
      <c r="A29" s="6"/>
      <c r="B29" s="13"/>
      <c r="C29" s="14"/>
      <c r="D29" s="15"/>
      <c r="E29" s="16"/>
      <c r="F29" s="9"/>
      <c r="G29" s="6"/>
      <c r="H29" s="6"/>
      <c r="I29" s="18"/>
      <c r="J29" s="6"/>
      <c r="K29" s="18"/>
      <c r="M29" s="4"/>
      <c r="N29" s="4"/>
      <c r="O29" s="4"/>
      <c r="P29" s="4"/>
      <c r="R29" s="21"/>
      <c r="S29" s="22"/>
      <c r="T29" s="22"/>
      <c r="U29" s="21"/>
      <c r="W29" s="6"/>
      <c r="X29" s="6"/>
      <c r="Y29" s="6"/>
      <c r="Z29" s="6"/>
    </row>
    <row r="30" spans="1:31" x14ac:dyDescent="0.2">
      <c r="A30" s="6">
        <v>23</v>
      </c>
      <c r="B30" s="13">
        <f t="shared" si="2"/>
        <v>44737</v>
      </c>
      <c r="C30" s="14">
        <v>44737</v>
      </c>
      <c r="D30" s="15">
        <v>0.72916666666666663</v>
      </c>
      <c r="E30" s="16"/>
      <c r="F30" s="18" t="str">
        <f>IF($G28+$J28&gt;0,(IF($G28&gt;$J28,CONCATENATE(W30,$F28),CONCATENATE(Z30,$I28))),R30)</f>
        <v>Devon-Strafford</v>
      </c>
      <c r="G30" s="6">
        <v>5</v>
      </c>
      <c r="H30" s="6" t="s">
        <v>7</v>
      </c>
      <c r="I30" s="18" t="str">
        <f>IF($G24+$J24&gt;0,(IF($G24&lt;$J24,CONCATENATE(Z30,$F24),CONCATENATE(Z30,$I24))),U30)</f>
        <v>Lower Perk</v>
      </c>
      <c r="J30" s="6">
        <v>10</v>
      </c>
      <c r="K30" s="18" t="s">
        <v>108</v>
      </c>
      <c r="M30" s="4"/>
      <c r="N30" s="4">
        <f t="shared" si="4"/>
        <v>23</v>
      </c>
      <c r="O30" s="4" t="s">
        <v>114</v>
      </c>
      <c r="P30" s="4"/>
      <c r="R30" s="21" t="s">
        <v>41</v>
      </c>
      <c r="S30" s="22">
        <v>28</v>
      </c>
      <c r="T30" s="22">
        <v>24</v>
      </c>
      <c r="U30" s="21" t="s">
        <v>47</v>
      </c>
      <c r="W30" s="6"/>
      <c r="X30" s="6"/>
      <c r="Y30" s="6"/>
      <c r="Z30" s="6"/>
    </row>
    <row r="31" spans="1:31" x14ac:dyDescent="0.2">
      <c r="A31" s="6"/>
      <c r="B31" s="13"/>
      <c r="C31" s="14"/>
      <c r="D31" s="15"/>
      <c r="E31" s="16"/>
      <c r="F31" s="18"/>
      <c r="G31" s="6"/>
      <c r="H31" s="6"/>
      <c r="I31" s="18"/>
      <c r="J31" s="6"/>
      <c r="K31" s="18"/>
      <c r="M31" s="4"/>
      <c r="N31" s="4"/>
      <c r="O31" s="4"/>
      <c r="P31" s="4"/>
      <c r="R31" s="21"/>
      <c r="S31" s="22"/>
      <c r="T31" s="22"/>
      <c r="U31" s="21"/>
      <c r="W31" s="6"/>
      <c r="X31" s="6"/>
      <c r="Y31" s="6"/>
      <c r="Z31" s="6"/>
    </row>
    <row r="32" spans="1:31" x14ac:dyDescent="0.2">
      <c r="A32" s="6">
        <v>24</v>
      </c>
      <c r="B32" s="13">
        <f t="shared" si="2"/>
        <v>44738</v>
      </c>
      <c r="C32" s="14">
        <v>44738</v>
      </c>
      <c r="D32" s="33">
        <v>0.6875</v>
      </c>
      <c r="E32" s="16"/>
      <c r="F32" s="18" t="str">
        <f>IF($G24+$J24&gt;0,(IF($G24&gt;$J24,CONCATENATE(W32,$F24),CONCATENATE(Z32,$I24))),R32)</f>
        <v>Upper Providence</v>
      </c>
      <c r="G32" s="6">
        <v>8</v>
      </c>
      <c r="H32" s="6" t="s">
        <v>7</v>
      </c>
      <c r="I32" s="18" t="str">
        <f>IF($G30+$J30&gt;0,(IF($G30&gt;$J30,CONCATENATE(Z32,$F30),CONCATENATE(Z32,$I30))),U32)</f>
        <v>Lower Perk</v>
      </c>
      <c r="J32" s="6">
        <v>7</v>
      </c>
      <c r="K32" s="18" t="s">
        <v>110</v>
      </c>
      <c r="M32" s="4"/>
      <c r="N32" s="4">
        <f t="shared" si="4"/>
        <v>24</v>
      </c>
      <c r="O32" s="11" t="s">
        <v>115</v>
      </c>
      <c r="P32" s="4"/>
      <c r="R32" s="21" t="s">
        <v>33</v>
      </c>
      <c r="S32" s="22">
        <v>24</v>
      </c>
      <c r="T32" s="22">
        <v>30</v>
      </c>
      <c r="U32" s="21" t="s">
        <v>42</v>
      </c>
      <c r="W32" s="6"/>
      <c r="X32" s="6"/>
      <c r="Y32" s="6"/>
      <c r="Z32" s="6"/>
    </row>
    <row r="33" spans="1:257" x14ac:dyDescent="0.2">
      <c r="A33" s="6"/>
      <c r="B33" s="6"/>
      <c r="C33" s="14"/>
      <c r="D33" s="15"/>
      <c r="E33" s="19"/>
      <c r="F33" s="9"/>
      <c r="G33" s="6"/>
      <c r="H33" s="6"/>
      <c r="I33" s="6"/>
      <c r="J33" s="6"/>
      <c r="K33" s="18"/>
      <c r="M33" s="4"/>
      <c r="N33" s="4"/>
      <c r="O33" s="4"/>
      <c r="P33" s="4"/>
      <c r="R33" s="21"/>
      <c r="S33" s="22"/>
      <c r="T33" s="22"/>
      <c r="U33" s="22"/>
      <c r="W33" s="7"/>
      <c r="X33" s="7"/>
      <c r="Y33" s="7"/>
      <c r="Z33" s="7"/>
    </row>
    <row r="34" spans="1:257" x14ac:dyDescent="0.2">
      <c r="A34" s="6">
        <v>25</v>
      </c>
      <c r="B34" s="13">
        <f t="shared" si="2"/>
        <v>44740</v>
      </c>
      <c r="C34" s="14">
        <v>44740</v>
      </c>
      <c r="D34" s="15">
        <v>0.75</v>
      </c>
      <c r="E34" s="16"/>
      <c r="F34" s="18" t="str">
        <f>IF($G32+$J32&gt;0,(IF($G32&gt;$J32,CONCATENATE(W34,$F32),CONCATENATE(Z34,$I32))),R34)</f>
        <v>Upper Providence</v>
      </c>
      <c r="G34" s="6"/>
      <c r="H34" s="6" t="s">
        <v>7</v>
      </c>
      <c r="I34" s="18" t="str">
        <f>IF(J32&gt;G32,F32,"If Necessary")</f>
        <v>If Necessary</v>
      </c>
      <c r="J34" s="6"/>
      <c r="K34" s="18" t="s">
        <v>110</v>
      </c>
      <c r="M34" s="4"/>
      <c r="N34" s="4">
        <f t="shared" si="4"/>
        <v>25</v>
      </c>
      <c r="O34" s="11" t="s">
        <v>115</v>
      </c>
      <c r="P34" s="4"/>
      <c r="R34" s="21" t="s">
        <v>43</v>
      </c>
      <c r="S34" s="22">
        <v>32</v>
      </c>
      <c r="T34" s="22">
        <v>32</v>
      </c>
      <c r="U34" s="21" t="s">
        <v>48</v>
      </c>
      <c r="W34" s="6"/>
      <c r="X34" s="6"/>
      <c r="Y34" s="6"/>
      <c r="Z34" s="6"/>
    </row>
    <row r="35" spans="1:257" x14ac:dyDescent="0.2">
      <c r="A35" s="6"/>
      <c r="B35" s="6"/>
      <c r="C35" s="14"/>
      <c r="D35" s="15"/>
      <c r="E35" s="19"/>
      <c r="F35" s="9"/>
      <c r="G35" s="6"/>
      <c r="H35" s="6"/>
      <c r="I35" s="6"/>
      <c r="J35" s="6"/>
      <c r="K35" s="18"/>
      <c r="M35" s="4"/>
      <c r="N35" s="4"/>
      <c r="O35" s="4"/>
      <c r="P35" s="4"/>
      <c r="R35" s="22"/>
      <c r="S35" s="22"/>
      <c r="T35" s="22"/>
      <c r="U35" s="22"/>
      <c r="W35" s="7"/>
      <c r="X35" s="7"/>
      <c r="Y35" s="7"/>
      <c r="Z35" s="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x14ac:dyDescent="0.2">
      <c r="A36" s="20" t="s">
        <v>50</v>
      </c>
      <c r="B36" s="6"/>
      <c r="C36" s="14"/>
      <c r="D36" s="15"/>
      <c r="E36" s="16"/>
      <c r="F36" s="18" t="str">
        <f>IF($G34+$J34&gt;0,(IF($G34&gt;$J34,$F34,$I34)),(IF($G32+$J32&gt;0,(IF($G32&gt;$J32,$F32,$A36)),$A36)))</f>
        <v>Upper Providence</v>
      </c>
      <c r="G36" s="6"/>
      <c r="H36" s="6"/>
      <c r="I36" s="18"/>
      <c r="J36" s="6"/>
      <c r="K36" s="18"/>
      <c r="M36" s="4"/>
      <c r="N36" s="4"/>
      <c r="O36" s="4"/>
      <c r="P36" s="4"/>
      <c r="R36" s="22"/>
      <c r="S36" s="22"/>
      <c r="T36" s="22"/>
      <c r="U36" s="22"/>
      <c r="W36" s="6"/>
      <c r="X36" s="6"/>
      <c r="Y36" s="6"/>
      <c r="Z36" s="6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</sheetData>
  <mergeCells count="3">
    <mergeCell ref="F1:J1"/>
    <mergeCell ref="R1:U1"/>
    <mergeCell ref="W1:Z1"/>
  </mergeCells>
  <phoneticPr fontId="3" type="noConversion"/>
  <printOptions horizontalCentered="1"/>
  <pageMargins left="0" right="0" top="0.5" bottom="0.5" header="0.25" footer="0.25"/>
  <pageSetup scale="63" orientation="landscape" r:id="rId1"/>
  <headerFooter alignWithMargins="0">
    <oddHeader>&amp;F</oddHeader>
    <oddFooter>&amp;L&amp;A&amp;C&amp;D&amp;RPage &amp;P</oddFooter>
  </headerFooter>
  <ignoredErrors>
    <ignoredError sqref="F25 I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7"/>
  <sheetViews>
    <sheetView zoomScale="90" zoomScaleNormal="90" workbookViewId="0">
      <selection activeCell="I32" sqref="I32"/>
    </sheetView>
  </sheetViews>
  <sheetFormatPr defaultRowHeight="12.75" x14ac:dyDescent="0.2"/>
  <cols>
    <col min="1" max="9" width="14.7109375" style="25" customWidth="1"/>
    <col min="10" max="10" width="12.7109375" style="25" customWidth="1"/>
    <col min="11" max="16384" width="9.140625" style="25"/>
  </cols>
  <sheetData>
    <row r="1" spans="1:15" ht="11.85" customHeight="1" x14ac:dyDescent="0.2">
      <c r="A1" s="23"/>
      <c r="B1" s="24" t="str">
        <f>+SCHEDULE!I8</f>
        <v>Chester Valley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1.85" customHeight="1" x14ac:dyDescent="0.2">
      <c r="A2" s="24" t="str">
        <f>+SCHEDULE!F2</f>
        <v>Lower Perk</v>
      </c>
      <c r="B2" s="51" t="s">
        <v>66</v>
      </c>
      <c r="C2" s="23" t="str">
        <f>+SCHEDULE!F19</f>
        <v>Lower Perk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1.85" customHeight="1" x14ac:dyDescent="0.2">
      <c r="A3" s="51" t="s">
        <v>62</v>
      </c>
      <c r="B3" s="52"/>
      <c r="C3" s="51" t="s">
        <v>75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1.85" customHeight="1" x14ac:dyDescent="0.2">
      <c r="A4" s="52"/>
      <c r="B4" s="26" t="str">
        <f>+SCHEDULE!F8</f>
        <v>Lower Perk</v>
      </c>
      <c r="C4" s="5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1.85" customHeight="1" x14ac:dyDescent="0.2">
      <c r="A5" s="26" t="str">
        <f>+SCHEDULE!I2</f>
        <v>Radnor-Wayne 1</v>
      </c>
      <c r="B5" s="23"/>
      <c r="C5" s="53"/>
      <c r="E5" s="23" t="str">
        <f>+SCHEDULE!F24</f>
        <v>Lower Perk</v>
      </c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1.85" customHeight="1" x14ac:dyDescent="0.2">
      <c r="A6" s="23"/>
      <c r="B6" s="23"/>
      <c r="C6" s="53"/>
      <c r="D6" s="27"/>
      <c r="E6" s="51" t="s">
        <v>79</v>
      </c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1.85" customHeight="1" x14ac:dyDescent="0.2">
      <c r="A7" s="24" t="str">
        <f>+SCHEDULE!F3</f>
        <v>Great Valley 1</v>
      </c>
      <c r="B7" s="23"/>
      <c r="C7" s="53"/>
      <c r="E7" s="5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1.85" customHeight="1" x14ac:dyDescent="0.2">
      <c r="A8" s="51" t="s">
        <v>61</v>
      </c>
      <c r="B8" s="24" t="str">
        <f>+SCHEDULE!F9</f>
        <v>Exton</v>
      </c>
      <c r="C8" s="53"/>
      <c r="E8" s="5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1.85" customHeight="1" x14ac:dyDescent="0.2">
      <c r="A9" s="52"/>
      <c r="B9" s="51" t="s">
        <v>67</v>
      </c>
      <c r="C9" s="52"/>
      <c r="E9" s="5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1.85" customHeight="1" x14ac:dyDescent="0.2">
      <c r="A10" s="26" t="str">
        <f>+SCHEDULE!I3</f>
        <v>Exton</v>
      </c>
      <c r="B10" s="52"/>
      <c r="C10" s="23" t="str">
        <f>+SCHEDULE!I19</f>
        <v>Devon-Strafford</v>
      </c>
      <c r="E10" s="5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1.85" customHeight="1" x14ac:dyDescent="0.2">
      <c r="A11" s="23"/>
      <c r="B11" s="26" t="str">
        <f>+SCHEDULE!I9</f>
        <v>Devon-Strafford</v>
      </c>
      <c r="C11" s="23"/>
      <c r="E11" s="5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1.85" customHeight="1" x14ac:dyDescent="0.2">
      <c r="A12" s="24" t="str">
        <f>+SCHEDULE!F4</f>
        <v>Upper Providence</v>
      </c>
      <c r="B12" s="23"/>
      <c r="C12" s="23"/>
      <c r="E12" s="53"/>
      <c r="F12" s="28"/>
      <c r="G12" s="24" t="str">
        <f>+SCHEDULE!F32</f>
        <v>Upper Providence</v>
      </c>
      <c r="H12" s="23"/>
      <c r="I12" s="23"/>
      <c r="J12" s="23"/>
      <c r="K12" s="23"/>
      <c r="L12" s="23"/>
      <c r="M12" s="23"/>
      <c r="N12" s="23"/>
      <c r="O12" s="23"/>
    </row>
    <row r="13" spans="1:15" ht="11.85" customHeight="1" x14ac:dyDescent="0.2">
      <c r="A13" s="51" t="s">
        <v>63</v>
      </c>
      <c r="B13" s="23" t="str">
        <f>+SCHEDULE!F10</f>
        <v>Upper Providence</v>
      </c>
      <c r="C13" s="23"/>
      <c r="E13" s="53"/>
      <c r="F13" s="23"/>
      <c r="G13" s="55" t="s">
        <v>83</v>
      </c>
      <c r="H13" s="23"/>
      <c r="I13" s="23"/>
      <c r="J13" s="23"/>
      <c r="K13" s="23"/>
      <c r="L13" s="23"/>
      <c r="M13" s="23"/>
      <c r="N13" s="23"/>
      <c r="O13" s="23"/>
    </row>
    <row r="14" spans="1:15" ht="11.85" customHeight="1" x14ac:dyDescent="0.2">
      <c r="A14" s="52"/>
      <c r="B14" s="51" t="s">
        <v>68</v>
      </c>
      <c r="C14" s="23"/>
      <c r="E14" s="53"/>
      <c r="F14" s="23"/>
      <c r="G14" s="53"/>
      <c r="H14" s="23"/>
      <c r="I14" s="23"/>
      <c r="J14" s="23"/>
      <c r="K14" s="23"/>
      <c r="L14" s="23"/>
      <c r="M14" s="23"/>
      <c r="N14" s="23"/>
      <c r="O14" s="23"/>
    </row>
    <row r="15" spans="1:15" ht="11.85" customHeight="1" x14ac:dyDescent="0.2">
      <c r="A15" s="26" t="str">
        <f>+SCHEDULE!I4</f>
        <v>Lower Merion</v>
      </c>
      <c r="B15" s="53"/>
      <c r="C15" s="23" t="str">
        <f>+SCHEDULE!F20</f>
        <v>Upper Providence</v>
      </c>
      <c r="E15" s="53"/>
      <c r="F15" s="23"/>
      <c r="G15" s="53"/>
      <c r="H15" s="23"/>
      <c r="I15" s="23"/>
      <c r="J15" s="23"/>
      <c r="K15" s="23"/>
      <c r="L15" s="23"/>
      <c r="M15" s="23"/>
      <c r="N15" s="23"/>
      <c r="O15" s="23"/>
    </row>
    <row r="16" spans="1:15" ht="11.85" customHeight="1" x14ac:dyDescent="0.2">
      <c r="A16" s="23"/>
      <c r="B16" s="53"/>
      <c r="C16" s="51" t="s">
        <v>76</v>
      </c>
      <c r="E16" s="53"/>
      <c r="F16" s="23"/>
      <c r="G16" s="53"/>
      <c r="H16" s="23"/>
      <c r="I16" s="23"/>
      <c r="J16" s="23"/>
      <c r="K16" s="23"/>
      <c r="L16" s="23"/>
      <c r="M16" s="23"/>
      <c r="N16" s="23"/>
      <c r="O16" s="23"/>
    </row>
    <row r="17" spans="1:15" ht="11.85" customHeight="1" x14ac:dyDescent="0.2">
      <c r="A17" s="24" t="str">
        <f>+SCHEDULE!F5</f>
        <v>Berwyn-Paoli</v>
      </c>
      <c r="B17" s="53"/>
      <c r="C17" s="53"/>
      <c r="E17" s="53"/>
      <c r="F17" s="23"/>
      <c r="G17" s="53"/>
      <c r="H17" s="23"/>
      <c r="I17" s="23"/>
      <c r="J17" s="23"/>
      <c r="K17" s="23"/>
      <c r="L17" s="23"/>
      <c r="M17" s="23"/>
      <c r="N17" s="23"/>
      <c r="O17" s="23"/>
    </row>
    <row r="18" spans="1:15" ht="11.85" customHeight="1" x14ac:dyDescent="0.2">
      <c r="A18" s="51" t="s">
        <v>64</v>
      </c>
      <c r="B18" s="52"/>
      <c r="C18" s="53"/>
      <c r="E18" s="53"/>
      <c r="F18" s="23"/>
      <c r="G18" s="53"/>
      <c r="H18" s="23"/>
      <c r="I18" s="23"/>
      <c r="J18" s="23"/>
      <c r="K18" s="23"/>
      <c r="L18" s="23"/>
      <c r="M18" s="23"/>
      <c r="N18" s="23"/>
      <c r="O18" s="23"/>
    </row>
    <row r="19" spans="1:15" ht="11.85" customHeight="1" x14ac:dyDescent="0.2">
      <c r="A19" s="52"/>
      <c r="B19" s="23" t="str">
        <f>+SCHEDULE!I10</f>
        <v>Great Valley 2</v>
      </c>
      <c r="C19" s="53"/>
      <c r="E19" s="53"/>
      <c r="F19" s="23"/>
      <c r="G19" s="53"/>
      <c r="H19" s="23"/>
      <c r="I19" s="23"/>
      <c r="J19" s="23"/>
      <c r="K19" s="23"/>
      <c r="L19" s="23"/>
      <c r="M19" s="23"/>
      <c r="N19" s="23"/>
      <c r="O19" s="23"/>
    </row>
    <row r="20" spans="1:15" ht="11.85" customHeight="1" x14ac:dyDescent="0.2">
      <c r="A20" s="26" t="str">
        <f>+SCHEDULE!I5</f>
        <v>Great Valley 2</v>
      </c>
      <c r="B20" s="23"/>
      <c r="C20" s="53"/>
      <c r="D20" s="29"/>
      <c r="E20" s="52"/>
      <c r="F20" s="23"/>
      <c r="G20" s="53"/>
      <c r="H20" s="23"/>
      <c r="I20" s="23"/>
      <c r="J20" s="23"/>
      <c r="K20" s="23"/>
      <c r="L20" s="23"/>
      <c r="M20" s="23"/>
      <c r="N20" s="23"/>
      <c r="O20" s="23"/>
    </row>
    <row r="21" spans="1:15" ht="11.85" customHeight="1" x14ac:dyDescent="0.2">
      <c r="A21" s="23"/>
      <c r="B21" s="23"/>
      <c r="C21" s="53"/>
      <c r="D21" s="23"/>
      <c r="E21" s="23" t="str">
        <f>+SCHEDULE!I24</f>
        <v>Upper Providence</v>
      </c>
      <c r="F21" s="23"/>
      <c r="G21" s="53"/>
      <c r="H21" s="23"/>
      <c r="I21" s="23"/>
      <c r="J21" s="23"/>
      <c r="K21" s="23"/>
      <c r="L21" s="23"/>
      <c r="M21" s="23"/>
      <c r="N21" s="23"/>
      <c r="O21" s="23"/>
    </row>
    <row r="22" spans="1:15" ht="11.85" customHeight="1" x14ac:dyDescent="0.2">
      <c r="A22" s="24" t="str">
        <f>+SCHEDULE!F6</f>
        <v>PG/PT</v>
      </c>
      <c r="B22" s="23"/>
      <c r="C22" s="53"/>
      <c r="D22" s="23"/>
      <c r="E22" s="23"/>
      <c r="F22" s="23"/>
      <c r="G22" s="53"/>
      <c r="H22" s="23"/>
      <c r="I22" s="23"/>
      <c r="J22" s="23"/>
      <c r="K22" s="23"/>
      <c r="L22" s="23"/>
      <c r="M22" s="23"/>
      <c r="N22" s="23"/>
      <c r="O22" s="23"/>
    </row>
    <row r="23" spans="1:15" ht="11.85" customHeight="1" x14ac:dyDescent="0.2">
      <c r="A23" s="51" t="s">
        <v>65</v>
      </c>
      <c r="B23" s="24" t="str">
        <f>+SCHEDULE!F11</f>
        <v>PG/PT</v>
      </c>
      <c r="C23" s="53"/>
      <c r="D23" s="23"/>
      <c r="E23" s="23"/>
      <c r="F23" s="23"/>
      <c r="G23" s="53"/>
      <c r="H23" s="23"/>
      <c r="I23" s="23"/>
      <c r="J23" s="23"/>
      <c r="K23" s="23"/>
      <c r="L23" s="23"/>
      <c r="M23" s="23"/>
      <c r="N23" s="23"/>
      <c r="O23" s="23"/>
    </row>
    <row r="24" spans="1:15" ht="11.85" customHeight="1" x14ac:dyDescent="0.2">
      <c r="A24" s="52"/>
      <c r="B24" s="51" t="s">
        <v>69</v>
      </c>
      <c r="C24" s="52"/>
      <c r="D24" s="23"/>
      <c r="E24" s="23"/>
      <c r="F24" s="23"/>
      <c r="G24" s="53"/>
      <c r="H24" s="28" t="str">
        <f>+SCHEDULE!F34</f>
        <v>Upper Providence</v>
      </c>
      <c r="I24" s="23"/>
      <c r="J24" s="23"/>
      <c r="K24" s="23"/>
      <c r="L24" s="23"/>
      <c r="M24" s="23"/>
      <c r="N24" s="23"/>
      <c r="O24" s="23"/>
    </row>
    <row r="25" spans="1:15" ht="11.85" customHeight="1" x14ac:dyDescent="0.2">
      <c r="A25" s="26" t="str">
        <f>+SCHEDULE!I6</f>
        <v>Radnor-Wayne 2</v>
      </c>
      <c r="B25" s="52"/>
      <c r="C25" s="23" t="str">
        <f>+SCHEDULE!I20</f>
        <v>Coventry</v>
      </c>
      <c r="D25" s="23"/>
      <c r="E25" s="23"/>
      <c r="F25" s="23"/>
      <c r="G25" s="53"/>
      <c r="H25" s="54" t="s">
        <v>51</v>
      </c>
      <c r="I25" s="23"/>
      <c r="J25" s="23"/>
      <c r="K25" s="23"/>
      <c r="L25" s="23"/>
      <c r="M25" s="23"/>
      <c r="N25" s="23"/>
      <c r="O25" s="23"/>
    </row>
    <row r="26" spans="1:15" ht="11.25" customHeight="1" x14ac:dyDescent="0.2">
      <c r="A26" s="23"/>
      <c r="B26" s="26" t="str">
        <f>+SCHEDULE!I11</f>
        <v>Coventry</v>
      </c>
      <c r="C26" s="23"/>
      <c r="D26" s="23"/>
      <c r="E26" s="23"/>
      <c r="F26" s="23"/>
      <c r="G26" s="53"/>
      <c r="H26" s="53"/>
      <c r="I26" s="23"/>
      <c r="J26" s="23"/>
      <c r="K26" s="23"/>
      <c r="L26" s="23"/>
      <c r="M26" s="23"/>
      <c r="N26" s="23"/>
      <c r="O26" s="23"/>
    </row>
    <row r="27" spans="1:15" ht="11.85" customHeight="1" x14ac:dyDescent="0.2">
      <c r="A27" s="23"/>
      <c r="B27" s="23"/>
      <c r="C27" s="23"/>
      <c r="D27" s="23"/>
      <c r="E27" s="23"/>
      <c r="F27" s="23" t="str">
        <f>+SCHEDULE!I30</f>
        <v>Lower Perk</v>
      </c>
      <c r="G27" s="53"/>
      <c r="H27" s="53"/>
      <c r="I27" s="23"/>
      <c r="J27" s="23"/>
      <c r="K27" s="23"/>
      <c r="L27" s="23"/>
      <c r="M27" s="23"/>
      <c r="N27" s="23"/>
      <c r="O27" s="23"/>
    </row>
    <row r="28" spans="1:15" ht="11.85" customHeight="1" x14ac:dyDescent="0.2">
      <c r="A28" s="23"/>
      <c r="B28" s="23"/>
      <c r="C28" s="23"/>
      <c r="D28" s="23"/>
      <c r="E28" s="23"/>
      <c r="F28" s="51" t="s">
        <v>82</v>
      </c>
      <c r="G28" s="53"/>
      <c r="H28" s="53"/>
      <c r="I28" s="23"/>
      <c r="J28" s="23"/>
      <c r="K28" s="23"/>
      <c r="L28" s="23"/>
      <c r="M28" s="23"/>
      <c r="N28" s="23"/>
      <c r="O28" s="23"/>
    </row>
    <row r="29" spans="1:15" ht="11.85" customHeight="1" x14ac:dyDescent="0.2">
      <c r="A29" s="23"/>
      <c r="B29" s="23"/>
      <c r="C29" s="23"/>
      <c r="D29" s="23" t="str">
        <f>+SCHEDULE!I26</f>
        <v>Coventry</v>
      </c>
      <c r="E29" s="23"/>
      <c r="F29" s="53"/>
      <c r="G29" s="53"/>
      <c r="H29" s="53"/>
      <c r="I29" s="23"/>
      <c r="J29" s="23"/>
      <c r="K29" s="23"/>
      <c r="L29" s="23"/>
      <c r="M29" s="23"/>
      <c r="N29" s="23"/>
      <c r="O29" s="23"/>
    </row>
    <row r="30" spans="1:15" ht="11.85" customHeight="1" x14ac:dyDescent="0.2">
      <c r="A30" s="23"/>
      <c r="B30" s="23"/>
      <c r="C30" s="23"/>
      <c r="D30" s="54" t="s">
        <v>49</v>
      </c>
      <c r="E30" s="23"/>
      <c r="F30" s="53"/>
      <c r="G30" s="53"/>
      <c r="H30" s="53"/>
      <c r="I30" s="23"/>
      <c r="J30" s="23"/>
      <c r="K30" s="23"/>
      <c r="L30" s="23"/>
      <c r="M30" s="23"/>
      <c r="N30" s="23"/>
      <c r="O30" s="23"/>
    </row>
    <row r="31" spans="1:15" ht="11.85" customHeight="1" x14ac:dyDescent="0.2">
      <c r="A31" s="23"/>
      <c r="B31" s="24" t="str">
        <f>+SCHEDULE!I17</f>
        <v>Chester Valley</v>
      </c>
      <c r="C31" s="23"/>
      <c r="D31" s="53"/>
      <c r="E31" s="23"/>
      <c r="F31" s="53"/>
      <c r="G31" s="53"/>
      <c r="H31" s="53"/>
      <c r="I31" s="23"/>
      <c r="J31" s="23"/>
      <c r="K31" s="23"/>
      <c r="L31" s="23"/>
      <c r="M31" s="23"/>
      <c r="N31" s="23"/>
      <c r="O31" s="23"/>
    </row>
    <row r="32" spans="1:15" ht="11.85" customHeight="1" x14ac:dyDescent="0.2">
      <c r="A32" s="24" t="str">
        <f>+SCHEDULE!F12</f>
        <v>Lower Merion</v>
      </c>
      <c r="B32" s="51" t="s">
        <v>74</v>
      </c>
      <c r="C32" s="23" t="str">
        <f>+SCHEDULE!I21</f>
        <v>Chester Valley</v>
      </c>
      <c r="D32" s="53"/>
      <c r="E32" s="23" t="str">
        <f>+SCHEDULE!I28</f>
        <v>Exton</v>
      </c>
      <c r="F32" s="53"/>
      <c r="G32" s="52"/>
      <c r="H32" s="53"/>
      <c r="I32" s="28" t="str">
        <f>+SCHEDULE!F36</f>
        <v>Upper Providence</v>
      </c>
      <c r="J32" s="23"/>
      <c r="K32" s="23"/>
      <c r="L32" s="23"/>
      <c r="M32" s="23"/>
      <c r="N32" s="23"/>
      <c r="O32" s="23"/>
    </row>
    <row r="33" spans="1:15" ht="11.85" customHeight="1" x14ac:dyDescent="0.2">
      <c r="A33" s="51" t="s">
        <v>70</v>
      </c>
      <c r="B33" s="52"/>
      <c r="C33" s="51" t="s">
        <v>77</v>
      </c>
      <c r="D33" s="53"/>
      <c r="E33" s="51" t="s">
        <v>81</v>
      </c>
      <c r="F33" s="53"/>
      <c r="G33" s="23" t="str">
        <f>+SCHEDULE!I32</f>
        <v>Lower Perk</v>
      </c>
      <c r="H33" s="53"/>
      <c r="I33" s="23"/>
      <c r="J33" s="23"/>
      <c r="K33" s="23"/>
      <c r="L33" s="23"/>
      <c r="M33" s="23"/>
      <c r="N33" s="23"/>
      <c r="O33" s="23"/>
    </row>
    <row r="34" spans="1:15" ht="11.85" customHeight="1" x14ac:dyDescent="0.2">
      <c r="A34" s="52"/>
      <c r="B34" s="26" t="str">
        <f>+SCHEDULE!F17</f>
        <v>Lower Merion</v>
      </c>
      <c r="C34" s="53"/>
      <c r="D34" s="53"/>
      <c r="E34" s="53"/>
      <c r="F34" s="53"/>
      <c r="G34" s="23"/>
      <c r="H34" s="53"/>
      <c r="I34" s="23"/>
      <c r="J34" s="23"/>
      <c r="K34" s="23"/>
      <c r="L34" s="23"/>
      <c r="M34" s="23"/>
      <c r="N34" s="23"/>
      <c r="O34" s="23"/>
    </row>
    <row r="35" spans="1:15" ht="11.85" customHeight="1" x14ac:dyDescent="0.2">
      <c r="A35" s="26" t="str">
        <f>+SCHEDULE!I12</f>
        <v>Berwyn-Paoli</v>
      </c>
      <c r="B35" s="23"/>
      <c r="C35" s="53"/>
      <c r="D35" s="52"/>
      <c r="E35" s="53"/>
      <c r="F35" s="53"/>
      <c r="G35" s="23"/>
      <c r="H35" s="53"/>
      <c r="I35" s="23"/>
      <c r="J35" s="23"/>
      <c r="K35" s="23"/>
      <c r="L35" s="23"/>
      <c r="M35" s="23"/>
      <c r="N35" s="23"/>
      <c r="O35" s="23"/>
    </row>
    <row r="36" spans="1:15" ht="11.85" customHeight="1" x14ac:dyDescent="0.2">
      <c r="A36" s="23"/>
      <c r="B36" s="24" t="str">
        <f>+SCHEDULE!F14</f>
        <v>Radnor-Wayne 2</v>
      </c>
      <c r="C36" s="53"/>
      <c r="D36" s="23" t="str">
        <f>+SCHEDULE!F26</f>
        <v>Exton</v>
      </c>
      <c r="E36" s="53"/>
      <c r="F36" s="53"/>
      <c r="G36" s="23"/>
      <c r="H36" s="53"/>
      <c r="I36" s="23"/>
      <c r="J36" s="23"/>
      <c r="K36" s="23"/>
      <c r="L36" s="23"/>
      <c r="M36" s="23"/>
      <c r="N36" s="23"/>
      <c r="O36" s="23"/>
    </row>
    <row r="37" spans="1:15" ht="11.85" customHeight="1" x14ac:dyDescent="0.2">
      <c r="A37" s="23"/>
      <c r="B37" s="51" t="s">
        <v>71</v>
      </c>
      <c r="C37" s="52"/>
      <c r="D37" s="23"/>
      <c r="E37" s="53"/>
      <c r="F37" s="52"/>
      <c r="G37" s="23"/>
      <c r="H37" s="53"/>
      <c r="I37" s="23"/>
      <c r="J37" s="23"/>
      <c r="K37" s="23"/>
      <c r="L37" s="23"/>
      <c r="M37" s="23"/>
      <c r="N37" s="23"/>
      <c r="O37" s="23"/>
    </row>
    <row r="38" spans="1:15" ht="11.85" customHeight="1" x14ac:dyDescent="0.2">
      <c r="A38" s="23"/>
      <c r="B38" s="52"/>
      <c r="C38" s="23" t="str">
        <f>+SCHEDULE!F21</f>
        <v>Exton</v>
      </c>
      <c r="D38" s="23"/>
      <c r="E38" s="53"/>
      <c r="F38" s="23" t="str">
        <f>+SCHEDULE!F30</f>
        <v>Devon-Strafford</v>
      </c>
      <c r="G38" s="23"/>
      <c r="H38" s="53"/>
      <c r="I38" s="23"/>
      <c r="J38" s="23"/>
      <c r="K38" s="23"/>
      <c r="L38" s="23"/>
      <c r="M38" s="23"/>
      <c r="N38" s="23"/>
      <c r="O38" s="23"/>
    </row>
    <row r="39" spans="1:15" ht="11.85" customHeight="1" x14ac:dyDescent="0.2">
      <c r="A39" s="23"/>
      <c r="B39" s="26" t="str">
        <f>+SCHEDULE!I14</f>
        <v>Exton</v>
      </c>
      <c r="C39" s="23"/>
      <c r="D39" s="23" t="str">
        <f>+SCHEDULE!I25</f>
        <v>Devon-Strafford</v>
      </c>
      <c r="E39" s="53"/>
      <c r="F39" s="23"/>
      <c r="G39" s="23"/>
      <c r="H39" s="53"/>
      <c r="I39" s="23"/>
      <c r="J39" s="23"/>
      <c r="K39" s="23"/>
      <c r="L39" s="23"/>
      <c r="M39" s="23"/>
      <c r="N39" s="23"/>
      <c r="O39" s="23"/>
    </row>
    <row r="40" spans="1:15" ht="11.85" customHeight="1" x14ac:dyDescent="0.2">
      <c r="A40" s="23"/>
      <c r="B40" s="23"/>
      <c r="C40" s="23"/>
      <c r="D40" s="51" t="s">
        <v>80</v>
      </c>
      <c r="E40" s="53"/>
      <c r="F40" s="23"/>
      <c r="G40" s="23"/>
      <c r="H40" s="53"/>
      <c r="I40" s="23"/>
      <c r="J40" s="23"/>
      <c r="K40" s="23"/>
      <c r="L40" s="23"/>
      <c r="M40" s="23"/>
      <c r="N40" s="23"/>
      <c r="O40" s="23"/>
    </row>
    <row r="41" spans="1:15" ht="11.85" customHeight="1" x14ac:dyDescent="0.2">
      <c r="A41" s="23"/>
      <c r="B41" s="24" t="str">
        <f>+SCHEDULE!F15</f>
        <v>Radnor-Wayne 1</v>
      </c>
      <c r="C41" s="23"/>
      <c r="D41" s="53"/>
      <c r="E41" s="53"/>
      <c r="F41" s="23"/>
      <c r="G41" s="23"/>
      <c r="H41" s="53"/>
      <c r="I41" s="23"/>
      <c r="J41" s="23"/>
      <c r="K41" s="23"/>
      <c r="L41" s="23"/>
      <c r="M41" s="23"/>
      <c r="N41" s="23"/>
      <c r="O41" s="23"/>
    </row>
    <row r="42" spans="1:15" ht="11.85" customHeight="1" x14ac:dyDescent="0.2">
      <c r="A42" s="23"/>
      <c r="B42" s="51" t="s">
        <v>72</v>
      </c>
      <c r="C42" s="23" t="str">
        <f>+SCHEDULE!F22</f>
        <v>Great Valley 2</v>
      </c>
      <c r="D42" s="53"/>
      <c r="E42" s="52"/>
      <c r="F42" s="23"/>
      <c r="G42" s="23"/>
      <c r="H42" s="53"/>
      <c r="I42" s="23"/>
      <c r="J42" s="23"/>
      <c r="K42" s="23"/>
      <c r="L42" s="23"/>
      <c r="M42" s="23"/>
      <c r="N42" s="23"/>
      <c r="O42" s="23"/>
    </row>
    <row r="43" spans="1:15" ht="11.85" customHeight="1" x14ac:dyDescent="0.2">
      <c r="A43" s="23"/>
      <c r="B43" s="52"/>
      <c r="C43" s="51" t="s">
        <v>78</v>
      </c>
      <c r="D43" s="53"/>
      <c r="E43" s="23" t="str">
        <f>+SCHEDULE!F28</f>
        <v>Devon-Strafford</v>
      </c>
      <c r="F43" s="23"/>
      <c r="G43" s="23"/>
      <c r="H43" s="52"/>
      <c r="I43" s="23"/>
      <c r="J43" s="23"/>
      <c r="K43" s="23"/>
      <c r="L43" s="23"/>
      <c r="M43" s="23"/>
      <c r="N43" s="23"/>
      <c r="O43" s="23"/>
    </row>
    <row r="44" spans="1:15" ht="11.85" customHeight="1" x14ac:dyDescent="0.2">
      <c r="A44" s="23"/>
      <c r="B44" s="26" t="str">
        <f>+SCHEDULE!I15</f>
        <v>Great Valley 2</v>
      </c>
      <c r="C44" s="53"/>
      <c r="D44" s="53"/>
      <c r="E44" s="23"/>
      <c r="F44" s="23"/>
      <c r="G44" s="23"/>
      <c r="H44" s="23" t="str">
        <f>+SCHEDULE!I34</f>
        <v>If Necessary</v>
      </c>
      <c r="I44" s="23"/>
      <c r="J44" s="23"/>
      <c r="K44" s="23"/>
      <c r="L44" s="23"/>
      <c r="M44" s="23"/>
      <c r="N44" s="23"/>
      <c r="O44" s="23"/>
    </row>
    <row r="45" spans="1:15" ht="11.85" customHeight="1" x14ac:dyDescent="0.2">
      <c r="A45" s="23"/>
      <c r="B45" s="23"/>
      <c r="C45" s="53"/>
      <c r="D45" s="5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1.85" customHeight="1" x14ac:dyDescent="0.2">
      <c r="A46" s="23"/>
      <c r="B46" s="24" t="str">
        <f>+SCHEDULE!F16</f>
        <v>Great Valley 1</v>
      </c>
      <c r="C46" s="53"/>
      <c r="D46" s="23" t="str">
        <f>+SCHEDULE!F25</f>
        <v>Great Valley 2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1.85" customHeight="1" x14ac:dyDescent="0.2">
      <c r="A47" s="23"/>
      <c r="B47" s="51" t="s">
        <v>73</v>
      </c>
      <c r="C47" s="5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1.85" customHeight="1" x14ac:dyDescent="0.2">
      <c r="A48" s="23"/>
      <c r="B48" s="52"/>
      <c r="C48" s="23" t="str">
        <f>+SCHEDULE!I22</f>
        <v>Great Valley 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1.85" customHeight="1" x14ac:dyDescent="0.2">
      <c r="A49" s="23"/>
      <c r="B49" s="26" t="str">
        <f>+SCHEDULE!I16</f>
        <v>PG/PT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1.8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1.8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1.8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1.8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1.8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1.8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x14ac:dyDescent="0.2">
      <c r="A56" s="23"/>
      <c r="B56" s="23"/>
      <c r="C56" s="23"/>
      <c r="D56" s="23"/>
      <c r="E56" s="23"/>
      <c r="F56" s="23"/>
      <c r="G56" s="23"/>
      <c r="H56" s="23"/>
    </row>
    <row r="57" spans="1:15" x14ac:dyDescent="0.2">
      <c r="A57" s="23"/>
      <c r="B57" s="23"/>
      <c r="C57" s="23"/>
      <c r="D57" s="23"/>
      <c r="E57" s="23"/>
      <c r="F57" s="23"/>
      <c r="G57" s="23"/>
      <c r="H57" s="23"/>
    </row>
    <row r="58" spans="1:15" x14ac:dyDescent="0.2">
      <c r="A58" s="23"/>
      <c r="B58" s="23"/>
      <c r="C58" s="23"/>
      <c r="D58" s="23"/>
      <c r="E58" s="23"/>
      <c r="F58" s="23"/>
      <c r="G58" s="23"/>
      <c r="H58" s="23"/>
    </row>
    <row r="59" spans="1:15" x14ac:dyDescent="0.2">
      <c r="A59" s="23"/>
      <c r="B59" s="23"/>
      <c r="C59" s="23"/>
      <c r="D59" s="23"/>
      <c r="E59" s="23"/>
      <c r="F59" s="23"/>
      <c r="G59" s="23"/>
      <c r="H59" s="23"/>
    </row>
    <row r="60" spans="1:15" x14ac:dyDescent="0.2">
      <c r="A60" s="23"/>
      <c r="B60" s="23"/>
      <c r="C60" s="23"/>
      <c r="D60" s="23"/>
      <c r="E60" s="23"/>
      <c r="F60" s="23"/>
      <c r="G60" s="23"/>
      <c r="H60" s="23"/>
    </row>
    <row r="61" spans="1:15" x14ac:dyDescent="0.2">
      <c r="A61" s="23"/>
      <c r="B61" s="23"/>
      <c r="C61" s="23"/>
      <c r="D61" s="23"/>
      <c r="E61" s="23"/>
      <c r="F61" s="23"/>
      <c r="G61" s="23"/>
      <c r="H61" s="23"/>
    </row>
    <row r="62" spans="1:15" x14ac:dyDescent="0.2">
      <c r="A62" s="23"/>
      <c r="B62" s="23"/>
      <c r="C62" s="23"/>
      <c r="D62" s="23"/>
      <c r="E62" s="23"/>
      <c r="F62" s="23"/>
      <c r="G62" s="23"/>
      <c r="H62" s="23"/>
    </row>
    <row r="63" spans="1:15" x14ac:dyDescent="0.2">
      <c r="A63" s="23"/>
      <c r="B63" s="23"/>
      <c r="C63" s="23"/>
      <c r="D63" s="23"/>
      <c r="E63" s="23"/>
      <c r="F63" s="23"/>
      <c r="G63" s="23"/>
      <c r="H63" s="23"/>
    </row>
    <row r="64" spans="1:15" x14ac:dyDescent="0.2">
      <c r="A64" s="23"/>
      <c r="B64" s="23"/>
      <c r="C64" s="23"/>
      <c r="D64" s="23"/>
      <c r="E64" s="23"/>
      <c r="F64" s="23"/>
      <c r="G64" s="23"/>
      <c r="H64" s="23"/>
    </row>
    <row r="65" spans="1:8" x14ac:dyDescent="0.2">
      <c r="A65" s="23"/>
      <c r="B65" s="23"/>
      <c r="C65" s="23"/>
      <c r="D65" s="23"/>
      <c r="E65" s="23"/>
      <c r="F65" s="23"/>
      <c r="G65" s="23"/>
      <c r="H65" s="23"/>
    </row>
    <row r="66" spans="1:8" x14ac:dyDescent="0.2">
      <c r="A66" s="23"/>
      <c r="B66" s="23"/>
      <c r="C66" s="23"/>
      <c r="D66" s="23"/>
      <c r="E66" s="23"/>
      <c r="F66" s="23"/>
      <c r="G66" s="23"/>
      <c r="H66" s="23"/>
    </row>
    <row r="67" spans="1:8" x14ac:dyDescent="0.2">
      <c r="A67" s="23"/>
      <c r="B67" s="23"/>
      <c r="C67" s="23"/>
      <c r="D67" s="23"/>
      <c r="E67" s="23"/>
      <c r="F67" s="23"/>
      <c r="G67" s="23"/>
      <c r="H67" s="23"/>
    </row>
    <row r="68" spans="1:8" x14ac:dyDescent="0.2">
      <c r="A68" s="23"/>
      <c r="B68" s="23"/>
      <c r="C68" s="23"/>
      <c r="D68" s="23"/>
      <c r="E68" s="23"/>
      <c r="F68" s="23"/>
      <c r="G68" s="23"/>
      <c r="H68" s="23"/>
    </row>
    <row r="69" spans="1:8" x14ac:dyDescent="0.2">
      <c r="A69" s="23"/>
      <c r="B69" s="23"/>
      <c r="C69" s="23"/>
      <c r="D69" s="23"/>
      <c r="E69" s="23"/>
      <c r="F69" s="23"/>
      <c r="G69" s="23"/>
      <c r="H69" s="23"/>
    </row>
    <row r="70" spans="1:8" x14ac:dyDescent="0.2">
      <c r="A70" s="23"/>
      <c r="B70" s="23"/>
      <c r="C70" s="23"/>
      <c r="D70" s="23"/>
      <c r="E70" s="23"/>
      <c r="F70" s="23"/>
      <c r="G70" s="23"/>
      <c r="H70" s="23"/>
    </row>
    <row r="71" spans="1:8" x14ac:dyDescent="0.2">
      <c r="A71" s="23"/>
      <c r="B71" s="23"/>
      <c r="C71" s="23"/>
      <c r="D71" s="23"/>
      <c r="E71" s="23"/>
      <c r="F71" s="23"/>
      <c r="G71" s="23"/>
      <c r="H71" s="23"/>
    </row>
    <row r="72" spans="1:8" x14ac:dyDescent="0.2">
      <c r="A72" s="23"/>
      <c r="B72" s="23"/>
      <c r="C72" s="23"/>
      <c r="D72" s="23"/>
      <c r="E72" s="23"/>
      <c r="F72" s="23"/>
      <c r="G72" s="23"/>
      <c r="H72" s="23"/>
    </row>
    <row r="73" spans="1:8" x14ac:dyDescent="0.2">
      <c r="A73" s="23"/>
      <c r="B73" s="23"/>
      <c r="C73" s="23"/>
      <c r="D73" s="23"/>
      <c r="E73" s="23"/>
      <c r="F73" s="23"/>
      <c r="G73" s="23"/>
      <c r="H73" s="23"/>
    </row>
    <row r="74" spans="1:8" x14ac:dyDescent="0.2">
      <c r="A74" s="23"/>
      <c r="B74" s="23"/>
      <c r="C74" s="23"/>
      <c r="D74" s="23"/>
      <c r="E74" s="23"/>
      <c r="F74" s="23"/>
      <c r="G74" s="23"/>
      <c r="H74" s="23"/>
    </row>
    <row r="75" spans="1:8" x14ac:dyDescent="0.2">
      <c r="A75" s="23"/>
      <c r="B75" s="23"/>
      <c r="C75" s="23"/>
      <c r="D75" s="23"/>
      <c r="E75" s="23"/>
      <c r="F75" s="23"/>
      <c r="G75" s="23"/>
      <c r="H75" s="23"/>
    </row>
    <row r="76" spans="1:8" x14ac:dyDescent="0.2">
      <c r="A76" s="23"/>
      <c r="B76" s="23"/>
      <c r="C76" s="23"/>
      <c r="D76" s="23"/>
      <c r="E76" s="23"/>
      <c r="F76" s="23"/>
      <c r="G76" s="23"/>
      <c r="H76" s="23"/>
    </row>
    <row r="77" spans="1:8" x14ac:dyDescent="0.2">
      <c r="A77" s="23"/>
      <c r="B77" s="23"/>
      <c r="C77" s="23"/>
      <c r="D77" s="23"/>
      <c r="E77" s="23"/>
      <c r="F77" s="23"/>
      <c r="G77" s="23"/>
      <c r="H77" s="23"/>
    </row>
    <row r="78" spans="1:8" x14ac:dyDescent="0.2">
      <c r="A78" s="23"/>
      <c r="B78" s="23"/>
      <c r="C78" s="23"/>
      <c r="D78" s="23"/>
      <c r="E78" s="23"/>
      <c r="F78" s="23"/>
      <c r="G78" s="23"/>
      <c r="H78" s="23"/>
    </row>
    <row r="79" spans="1:8" x14ac:dyDescent="0.2">
      <c r="A79" s="23"/>
      <c r="B79" s="23"/>
      <c r="C79" s="23"/>
      <c r="D79" s="23"/>
      <c r="E79" s="23"/>
      <c r="F79" s="23"/>
      <c r="G79" s="23"/>
      <c r="H79" s="23"/>
    </row>
    <row r="80" spans="1:8" x14ac:dyDescent="0.2">
      <c r="A80" s="23"/>
      <c r="B80" s="23"/>
      <c r="C80" s="23"/>
      <c r="D80" s="23"/>
      <c r="E80" s="23"/>
      <c r="F80" s="23"/>
      <c r="G80" s="23"/>
      <c r="H80" s="23"/>
    </row>
    <row r="81" spans="1:8" x14ac:dyDescent="0.2">
      <c r="A81" s="23"/>
      <c r="B81" s="23"/>
      <c r="C81" s="23"/>
      <c r="D81" s="23"/>
      <c r="E81" s="23"/>
      <c r="F81" s="23"/>
      <c r="G81" s="23"/>
      <c r="H81" s="23"/>
    </row>
    <row r="82" spans="1:8" x14ac:dyDescent="0.2">
      <c r="A82" s="23"/>
      <c r="B82" s="23"/>
      <c r="C82" s="23"/>
      <c r="D82" s="23"/>
      <c r="E82" s="23"/>
      <c r="F82" s="23"/>
      <c r="G82" s="23"/>
      <c r="H82" s="23"/>
    </row>
    <row r="83" spans="1:8" x14ac:dyDescent="0.2">
      <c r="A83" s="23"/>
      <c r="B83" s="23"/>
      <c r="C83" s="23"/>
      <c r="D83" s="23"/>
      <c r="E83" s="23"/>
      <c r="F83" s="23"/>
      <c r="G83" s="23"/>
      <c r="H83" s="23"/>
    </row>
    <row r="84" spans="1:8" x14ac:dyDescent="0.2">
      <c r="A84" s="23"/>
      <c r="B84" s="23"/>
      <c r="C84" s="23"/>
      <c r="D84" s="23"/>
      <c r="E84" s="23"/>
      <c r="F84" s="23"/>
      <c r="G84" s="23"/>
      <c r="H84" s="23"/>
    </row>
    <row r="85" spans="1:8" x14ac:dyDescent="0.2">
      <c r="A85" s="23"/>
      <c r="B85" s="23"/>
      <c r="C85" s="23"/>
      <c r="D85" s="23"/>
      <c r="E85" s="23"/>
      <c r="F85" s="23"/>
      <c r="G85" s="23"/>
      <c r="H85" s="23"/>
    </row>
    <row r="86" spans="1:8" x14ac:dyDescent="0.2">
      <c r="A86" s="23"/>
      <c r="B86" s="23"/>
      <c r="C86" s="23"/>
      <c r="D86" s="23"/>
      <c r="E86" s="23"/>
      <c r="F86" s="23"/>
      <c r="G86" s="23"/>
      <c r="H86" s="23"/>
    </row>
    <row r="87" spans="1:8" x14ac:dyDescent="0.2">
      <c r="A87" s="23"/>
      <c r="B87" s="23"/>
      <c r="C87" s="23"/>
      <c r="D87" s="23"/>
      <c r="E87" s="23"/>
      <c r="F87" s="23"/>
      <c r="G87" s="23"/>
      <c r="H87" s="23"/>
    </row>
    <row r="88" spans="1:8" x14ac:dyDescent="0.2">
      <c r="A88" s="23"/>
      <c r="B88" s="23"/>
      <c r="C88" s="23"/>
      <c r="D88" s="23"/>
      <c r="E88" s="23"/>
      <c r="F88" s="23"/>
      <c r="G88" s="23"/>
      <c r="H88" s="23"/>
    </row>
    <row r="89" spans="1:8" x14ac:dyDescent="0.2">
      <c r="A89" s="23"/>
      <c r="B89" s="23"/>
      <c r="C89" s="23"/>
      <c r="D89" s="23"/>
      <c r="E89" s="23"/>
      <c r="F89" s="23"/>
      <c r="G89" s="23"/>
      <c r="H89" s="23"/>
    </row>
    <row r="90" spans="1:8" x14ac:dyDescent="0.2">
      <c r="A90" s="23"/>
      <c r="B90" s="23"/>
      <c r="C90" s="23"/>
      <c r="D90" s="23"/>
      <c r="E90" s="23"/>
      <c r="F90" s="23"/>
      <c r="G90" s="23"/>
      <c r="H90" s="23"/>
    </row>
    <row r="91" spans="1:8" x14ac:dyDescent="0.2">
      <c r="A91" s="23"/>
      <c r="B91" s="23"/>
      <c r="C91" s="23"/>
      <c r="D91" s="23"/>
      <c r="E91" s="23"/>
      <c r="F91" s="23"/>
      <c r="G91" s="23"/>
      <c r="H91" s="23"/>
    </row>
    <row r="92" spans="1:8" x14ac:dyDescent="0.2">
      <c r="A92" s="23"/>
      <c r="B92" s="23"/>
      <c r="C92" s="23"/>
      <c r="D92" s="23"/>
      <c r="E92" s="23"/>
      <c r="F92" s="23"/>
      <c r="G92" s="23"/>
      <c r="H92" s="23"/>
    </row>
    <row r="93" spans="1:8" x14ac:dyDescent="0.2">
      <c r="A93" s="23"/>
      <c r="B93" s="23"/>
      <c r="C93" s="23"/>
      <c r="D93" s="23"/>
      <c r="E93" s="23"/>
      <c r="F93" s="23"/>
      <c r="G93" s="23"/>
      <c r="H93" s="23"/>
    </row>
    <row r="94" spans="1:8" x14ac:dyDescent="0.2">
      <c r="A94" s="23"/>
      <c r="B94" s="23"/>
      <c r="C94" s="23"/>
      <c r="D94" s="23"/>
      <c r="E94" s="23"/>
      <c r="F94" s="23"/>
      <c r="G94" s="23"/>
      <c r="H94" s="23"/>
    </row>
    <row r="95" spans="1:8" x14ac:dyDescent="0.2">
      <c r="A95" s="23"/>
      <c r="B95" s="23"/>
      <c r="C95" s="23"/>
      <c r="D95" s="23"/>
      <c r="E95" s="23"/>
      <c r="F95" s="23"/>
      <c r="G95" s="23"/>
      <c r="H95" s="23"/>
    </row>
    <row r="96" spans="1:8" x14ac:dyDescent="0.2">
      <c r="A96" s="23"/>
      <c r="B96" s="23"/>
      <c r="C96" s="23"/>
      <c r="D96" s="23"/>
      <c r="E96" s="23"/>
      <c r="F96" s="23"/>
      <c r="G96" s="23"/>
      <c r="H96" s="23"/>
    </row>
    <row r="97" spans="1:8" x14ac:dyDescent="0.2">
      <c r="A97" s="23"/>
      <c r="B97" s="23"/>
      <c r="C97" s="23"/>
      <c r="D97" s="23"/>
      <c r="E97" s="23"/>
      <c r="F97" s="23"/>
      <c r="G97" s="23"/>
      <c r="H97" s="23"/>
    </row>
    <row r="98" spans="1:8" x14ac:dyDescent="0.2">
      <c r="A98" s="23"/>
      <c r="B98" s="23"/>
      <c r="C98" s="23"/>
      <c r="D98" s="23"/>
      <c r="E98" s="23"/>
      <c r="F98" s="23"/>
      <c r="G98" s="23"/>
      <c r="H98" s="23"/>
    </row>
    <row r="99" spans="1:8" x14ac:dyDescent="0.2">
      <c r="A99" s="23"/>
      <c r="B99" s="23"/>
      <c r="C99" s="23"/>
      <c r="D99" s="23"/>
      <c r="E99" s="23"/>
      <c r="F99" s="23"/>
      <c r="G99" s="23"/>
      <c r="H99" s="23"/>
    </row>
    <row r="100" spans="1:8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23"/>
      <c r="B106" s="23"/>
      <c r="C106" s="23"/>
      <c r="D106" s="23"/>
      <c r="E106" s="23"/>
      <c r="F106" s="23"/>
      <c r="G106" s="23"/>
      <c r="H106" s="23"/>
    </row>
    <row r="107" spans="1:8" x14ac:dyDescent="0.2">
      <c r="A107" s="23"/>
      <c r="B107" s="23"/>
      <c r="C107" s="23"/>
      <c r="D107" s="23"/>
      <c r="E107" s="23"/>
      <c r="F107" s="23"/>
      <c r="G107" s="23"/>
      <c r="H107" s="23"/>
    </row>
    <row r="108" spans="1:8" x14ac:dyDescent="0.2">
      <c r="A108" s="23"/>
      <c r="B108" s="23"/>
      <c r="C108" s="23"/>
      <c r="D108" s="23"/>
      <c r="E108" s="23"/>
      <c r="F108" s="23"/>
      <c r="G108" s="23"/>
      <c r="H108" s="23"/>
    </row>
    <row r="109" spans="1:8" x14ac:dyDescent="0.2">
      <c r="A109" s="23"/>
      <c r="B109" s="23"/>
      <c r="C109" s="23"/>
      <c r="D109" s="23"/>
      <c r="E109" s="23"/>
      <c r="F109" s="23"/>
      <c r="G109" s="23"/>
      <c r="H109" s="23"/>
    </row>
    <row r="110" spans="1:8" x14ac:dyDescent="0.2">
      <c r="A110" s="23"/>
      <c r="B110" s="23"/>
      <c r="C110" s="23"/>
      <c r="D110" s="23"/>
      <c r="E110" s="23"/>
      <c r="F110" s="23"/>
      <c r="G110" s="23"/>
      <c r="H110" s="23"/>
    </row>
    <row r="111" spans="1:8" x14ac:dyDescent="0.2">
      <c r="A111" s="23"/>
      <c r="B111" s="23"/>
      <c r="C111" s="23"/>
      <c r="D111" s="23"/>
      <c r="E111" s="23"/>
      <c r="F111" s="23"/>
      <c r="G111" s="23"/>
      <c r="H111" s="23"/>
    </row>
    <row r="112" spans="1:8" x14ac:dyDescent="0.2">
      <c r="A112" s="23"/>
      <c r="B112" s="23"/>
      <c r="C112" s="23"/>
      <c r="D112" s="23"/>
      <c r="E112" s="23"/>
      <c r="F112" s="23"/>
      <c r="G112" s="23"/>
      <c r="H112" s="23"/>
    </row>
    <row r="113" spans="1:8" x14ac:dyDescent="0.2">
      <c r="A113" s="23"/>
      <c r="B113" s="23"/>
      <c r="C113" s="23"/>
      <c r="D113" s="23"/>
      <c r="E113" s="23"/>
      <c r="F113" s="23"/>
      <c r="G113" s="23"/>
      <c r="H113" s="23"/>
    </row>
    <row r="114" spans="1:8" x14ac:dyDescent="0.2">
      <c r="A114" s="23"/>
      <c r="B114" s="23"/>
      <c r="C114" s="23"/>
      <c r="D114" s="23"/>
      <c r="E114" s="23"/>
      <c r="F114" s="23"/>
      <c r="G114" s="23"/>
      <c r="H114" s="23"/>
    </row>
    <row r="115" spans="1:8" x14ac:dyDescent="0.2">
      <c r="A115" s="23"/>
      <c r="B115" s="23"/>
      <c r="C115" s="23"/>
      <c r="D115" s="23"/>
      <c r="E115" s="23"/>
      <c r="F115" s="23"/>
      <c r="G115" s="23"/>
      <c r="H115" s="23"/>
    </row>
    <row r="116" spans="1:8" x14ac:dyDescent="0.2">
      <c r="A116" s="23"/>
      <c r="B116" s="23"/>
      <c r="C116" s="23"/>
      <c r="D116" s="23"/>
      <c r="E116" s="23"/>
      <c r="F116" s="23"/>
      <c r="G116" s="23"/>
      <c r="H116" s="23"/>
    </row>
    <row r="117" spans="1:8" x14ac:dyDescent="0.2">
      <c r="A117" s="23"/>
      <c r="B117" s="23"/>
      <c r="C117" s="23"/>
      <c r="D117" s="23"/>
      <c r="E117" s="23"/>
      <c r="F117" s="23"/>
      <c r="G117" s="23"/>
      <c r="H117" s="23"/>
    </row>
  </sheetData>
  <mergeCells count="25">
    <mergeCell ref="A23:A24"/>
    <mergeCell ref="B2:B3"/>
    <mergeCell ref="A3:A4"/>
    <mergeCell ref="A8:A9"/>
    <mergeCell ref="A13:A14"/>
    <mergeCell ref="A18:A19"/>
    <mergeCell ref="B9:B10"/>
    <mergeCell ref="B14:B18"/>
    <mergeCell ref="B24:B25"/>
    <mergeCell ref="A33:A34"/>
    <mergeCell ref="B32:B33"/>
    <mergeCell ref="C43:C47"/>
    <mergeCell ref="B37:B38"/>
    <mergeCell ref="H25:H43"/>
    <mergeCell ref="B42:B43"/>
    <mergeCell ref="D30:D35"/>
    <mergeCell ref="D40:D45"/>
    <mergeCell ref="G13:G32"/>
    <mergeCell ref="F28:F37"/>
    <mergeCell ref="E6:E20"/>
    <mergeCell ref="C3:C9"/>
    <mergeCell ref="C16:C24"/>
    <mergeCell ref="E33:E42"/>
    <mergeCell ref="C33:C37"/>
    <mergeCell ref="B47:B48"/>
  </mergeCells>
  <phoneticPr fontId="3" type="noConversion"/>
  <printOptions horizontalCentered="1"/>
  <pageMargins left="0" right="0" top="0.5" bottom="0.5" header="0.25" footer="0.25"/>
  <pageSetup scale="96" orientation="landscape" r:id="rId1"/>
  <headerFooter alignWithMargins="0">
    <oddHeader>&amp;F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8" sqref="A8"/>
    </sheetView>
  </sheetViews>
  <sheetFormatPr defaultRowHeight="12.75" x14ac:dyDescent="0.2"/>
  <sheetData>
    <row r="1" spans="1:2" x14ac:dyDescent="0.2">
      <c r="A1">
        <v>0</v>
      </c>
      <c r="B1" t="s">
        <v>8</v>
      </c>
    </row>
    <row r="2" spans="1:2" x14ac:dyDescent="0.2">
      <c r="A2">
        <v>1</v>
      </c>
      <c r="B2" t="s">
        <v>11</v>
      </c>
    </row>
    <row r="3" spans="1:2" x14ac:dyDescent="0.2">
      <c r="A3">
        <v>2</v>
      </c>
      <c r="B3" t="s">
        <v>52</v>
      </c>
    </row>
    <row r="4" spans="1:2" x14ac:dyDescent="0.2">
      <c r="A4">
        <v>3</v>
      </c>
      <c r="B4" t="s">
        <v>19</v>
      </c>
    </row>
    <row r="5" spans="1:2" x14ac:dyDescent="0.2">
      <c r="A5">
        <v>4</v>
      </c>
      <c r="B5" t="s">
        <v>53</v>
      </c>
    </row>
    <row r="6" spans="1:2" x14ac:dyDescent="0.2">
      <c r="A6">
        <v>5</v>
      </c>
      <c r="B6" t="s">
        <v>28</v>
      </c>
    </row>
    <row r="7" spans="1:2" x14ac:dyDescent="0.2">
      <c r="A7">
        <v>6</v>
      </c>
      <c r="B7" t="s">
        <v>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</vt:lpstr>
      <vt:lpstr>BRACKET</vt:lpstr>
      <vt:lpstr>DAYS</vt:lpstr>
      <vt:lpstr>DOW</vt:lpstr>
      <vt:lpstr>SCHEDULE!Print_Titles</vt:lpstr>
    </vt:vector>
  </TitlesOfParts>
  <Company>Bon Secours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Nartowicz</dc:creator>
  <cp:lastModifiedBy>Jeff Bennett</cp:lastModifiedBy>
  <cp:lastPrinted>2022-06-13T06:28:34Z</cp:lastPrinted>
  <dcterms:created xsi:type="dcterms:W3CDTF">2005-05-15T21:01:56Z</dcterms:created>
  <dcterms:modified xsi:type="dcterms:W3CDTF">2022-06-27T14:10:03Z</dcterms:modified>
</cp:coreProperties>
</file>